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745" windowWidth="18585" windowHeight="5805" tabRatio="759" activeTab="2"/>
  </bookViews>
  <sheets>
    <sheet name="Log Input" sheetId="1" r:id="rId1"/>
    <sheet name="Board Template" sheetId="2" r:id="rId2"/>
    <sheet name="PCrate Index" sheetId="3" r:id="rId3"/>
    <sheet name="FED Crate Template" sheetId="4" r:id="rId4"/>
    <sheet name="TF Crate Template" sheetId="5" r:id="rId5"/>
    <sheet name="Status of EMDB for CSC" sheetId="6" r:id="rId6"/>
    <sheet name="Maraton Template" sheetId="7" r:id="rId7"/>
  </sheets>
  <definedNames>
    <definedName name="_xlfn.BAHTTEXT" hidden="1">#NAME?</definedName>
    <definedName name="_xlnm.Print_Titles" localSheetId="3">'FED Crate Template'!$1:$1</definedName>
    <definedName name="_xlnm.Print_Titles" localSheetId="6">'Maraton Template'!$1:$1</definedName>
  </definedNames>
  <calcPr fullCalcOnLoad="1"/>
</workbook>
</file>

<file path=xl/comments1.xml><?xml version="1.0" encoding="utf-8"?>
<comments xmlns="http://schemas.openxmlformats.org/spreadsheetml/2006/main">
  <authors>
    <author>Fred Borcherding</author>
  </authors>
  <commentList>
    <comment ref="C1" authorId="0">
      <text>
        <r>
          <rPr>
            <b/>
            <sz val="10"/>
            <rFont val="Tahoma"/>
            <family val="0"/>
          </rPr>
          <t>Fred Borcherding:</t>
        </r>
        <r>
          <rPr>
            <sz val="10"/>
            <rFont val="Tahoma"/>
            <family val="0"/>
          </rPr>
          <t xml:space="preserve">
CBP       030216  2005
CCB       030302  2005
CRB       031802  2005
DMB      041302  2004
ELM       051213  2005
EMUPC  160303  2005    
MPC      131603  2005
PCM      160313  2006
RAT      180120  2005
TMB      201302  2005
VCC      220303  2006
PCM      160313  2006
ELM       051213  2005
</t>
        </r>
      </text>
    </comment>
    <comment ref="A1" authorId="0">
      <text>
        <r>
          <rPr>
            <b/>
            <sz val="10"/>
            <rFont val="Tahoma"/>
            <family val="0"/>
          </rPr>
          <t>Fred Borcherding:</t>
        </r>
        <r>
          <rPr>
            <sz val="10"/>
            <rFont val="Tahoma"/>
            <family val="0"/>
          </rPr>
          <t xml:space="preserve">
Hide  - B(C - J)K
        - O(P - V)W
        - W(X - Z)AA</t>
        </r>
      </text>
    </comment>
    <comment ref="R1" authorId="0">
      <text>
        <r>
          <rPr>
            <b/>
            <sz val="10"/>
            <rFont val="Tahoma"/>
            <family val="0"/>
          </rPr>
          <t>Fred Borcherding:</t>
        </r>
        <r>
          <rPr>
            <sz val="10"/>
            <rFont val="Tahoma"/>
            <family val="0"/>
          </rPr>
          <t xml:space="preserve">
visual inspection
install
test
problem
remove
inventory</t>
        </r>
      </text>
    </comment>
  </commentList>
</comments>
</file>

<file path=xl/comments2.xml><?xml version="1.0" encoding="utf-8"?>
<comments xmlns="http://schemas.openxmlformats.org/spreadsheetml/2006/main">
  <authors>
    <author>Fred Borcherding</author>
  </authors>
  <commentList>
    <comment ref="C1" authorId="0">
      <text>
        <r>
          <rPr>
            <b/>
            <sz val="10"/>
            <rFont val="Tahoma"/>
            <family val="0"/>
          </rPr>
          <t>Fred Borcherding:</t>
        </r>
        <r>
          <rPr>
            <sz val="10"/>
            <rFont val="Tahoma"/>
            <family val="0"/>
          </rPr>
          <t xml:space="preserve">
CBP       030216  2005
CCB       030302  2005
CRB       031802  2005
DMB      041302  2004
ELM       051213  2005
EMUPC  160303  2005    
MPC      131603  2005
PCM      160313  2006
RAT      180120  2005
TMB      201302  2005
VCC      220303  2006
PCM      160313  2006
ELM       051213  2005
</t>
        </r>
      </text>
    </comment>
    <comment ref="A1" authorId="0">
      <text>
        <r>
          <rPr>
            <b/>
            <sz val="10"/>
            <rFont val="Tahoma"/>
            <family val="0"/>
          </rPr>
          <t>Fred Borcherding:</t>
        </r>
        <r>
          <rPr>
            <sz val="10"/>
            <rFont val="Tahoma"/>
            <family val="0"/>
          </rPr>
          <t xml:space="preserve">
Hide  - B(C - J)K
        - O(P - V)W
        - W(X - Z)AA</t>
        </r>
      </text>
    </comment>
    <comment ref="R1" authorId="0">
      <text>
        <r>
          <rPr>
            <b/>
            <sz val="10"/>
            <rFont val="Tahoma"/>
            <family val="0"/>
          </rPr>
          <t>Fred Borcherding:</t>
        </r>
        <r>
          <rPr>
            <sz val="10"/>
            <rFont val="Tahoma"/>
            <family val="0"/>
          </rPr>
          <t xml:space="preserve">
visual inspection
install
test
problem
remove
inventory</t>
        </r>
      </text>
    </comment>
  </commentList>
</comments>
</file>

<file path=xl/comments4.xml><?xml version="1.0" encoding="utf-8"?>
<comments xmlns="http://schemas.openxmlformats.org/spreadsheetml/2006/main">
  <authors>
    <author>Fred Borcherding</author>
  </authors>
  <commentList>
    <comment ref="A1" authorId="0">
      <text>
        <r>
          <rPr>
            <b/>
            <sz val="10"/>
            <rFont val="Tahoma"/>
            <family val="0"/>
          </rPr>
          <t>Fred Borcherding:</t>
        </r>
        <r>
          <rPr>
            <sz val="10"/>
            <rFont val="Tahoma"/>
            <family val="0"/>
          </rPr>
          <t xml:space="preserve">
Hide  - B(C - J)K
        - O(P - V)W
        - W(X - Z)AA</t>
        </r>
      </text>
    </comment>
    <comment ref="C1" authorId="0">
      <text>
        <r>
          <rPr>
            <b/>
            <sz val="10"/>
            <rFont val="Tahoma"/>
            <family val="0"/>
          </rPr>
          <t>Fred Borcherding:</t>
        </r>
        <r>
          <rPr>
            <sz val="10"/>
            <rFont val="Tahoma"/>
            <family val="0"/>
          </rPr>
          <t xml:space="preserve">
CBP       030216  2005
CCB       030302  2005
CRB       031802  2005
DMB      041302  2004
ELM       051213  2005
EMUPC  160303  2005    
MPC      131603  2005
PCM      160313  2006
RAT      180120  2005
TMB      201302  2005
VCC      220303  2006
PCM      160313  2006
ELM       051213  2005
</t>
        </r>
      </text>
    </comment>
  </commentList>
</comments>
</file>

<file path=xl/comments5.xml><?xml version="1.0" encoding="utf-8"?>
<comments xmlns="http://schemas.openxmlformats.org/spreadsheetml/2006/main">
  <authors>
    <author>Fred Borcherding</author>
  </authors>
  <commentList>
    <comment ref="A1" authorId="0">
      <text>
        <r>
          <rPr>
            <b/>
            <sz val="10"/>
            <rFont val="Tahoma"/>
            <family val="0"/>
          </rPr>
          <t>Fred Borcherding:</t>
        </r>
        <r>
          <rPr>
            <sz val="10"/>
            <rFont val="Tahoma"/>
            <family val="0"/>
          </rPr>
          <t xml:space="preserve">
Hide  - B(C - J)K
        - O(P - V)W
        - W(X - Z)AA</t>
        </r>
      </text>
    </comment>
    <comment ref="C1" authorId="0">
      <text>
        <r>
          <rPr>
            <b/>
            <sz val="10"/>
            <rFont val="Tahoma"/>
            <family val="0"/>
          </rPr>
          <t>Fred Borcherding:</t>
        </r>
        <r>
          <rPr>
            <sz val="10"/>
            <rFont val="Tahoma"/>
            <family val="0"/>
          </rPr>
          <t xml:space="preserve">
CBP       030216  2005
CCB       030302  2005
CRB       031802  2005
DMB      041302  2004
ELM       051213  2005
EMUPC  160303  2005    
MPC      131603  2005
PCM      160313  2006
RAT      180120  2005
TMB      201302  2005
VCC      220303  2006
PCM      160313  2006
ELM       051213  2005
</t>
        </r>
      </text>
    </comment>
  </commentList>
</comments>
</file>

<file path=xl/comments7.xml><?xml version="1.0" encoding="utf-8"?>
<comments xmlns="http://schemas.openxmlformats.org/spreadsheetml/2006/main">
  <authors>
    <author>Fred Borcherding</author>
  </authors>
  <commentList>
    <comment ref="A1" authorId="0">
      <text>
        <r>
          <rPr>
            <b/>
            <sz val="10"/>
            <rFont val="Tahoma"/>
            <family val="0"/>
          </rPr>
          <t>Fred Borcherding:</t>
        </r>
        <r>
          <rPr>
            <sz val="10"/>
            <rFont val="Tahoma"/>
            <family val="0"/>
          </rPr>
          <t xml:space="preserve">
Hide  - B(C - J)K
        - O(P - V)W
        - W(X - Z)AA</t>
        </r>
      </text>
    </comment>
    <comment ref="C1" authorId="0">
      <text>
        <r>
          <rPr>
            <b/>
            <sz val="10"/>
            <rFont val="Tahoma"/>
            <family val="0"/>
          </rPr>
          <t>Fred Borcherding:</t>
        </r>
        <r>
          <rPr>
            <sz val="10"/>
            <rFont val="Tahoma"/>
            <family val="0"/>
          </rPr>
          <t xml:space="preserve">
CBP       030216  2005
CCB       030302  2005
CRB       031802  2005
DMB      041302  2004
ELM       051213  2005
EMUPC  160303  2005    
MPC      131603  2005
PCM      160313  2006
RAT      180120  2005
TMB      201302  2005
VCC      220303  2006
PCM      160313  2006
ELM       051213  2005
</t>
        </r>
      </text>
    </comment>
  </commentList>
</comments>
</file>

<file path=xl/sharedStrings.xml><?xml version="1.0" encoding="utf-8"?>
<sst xmlns="http://schemas.openxmlformats.org/spreadsheetml/2006/main" count="2287" uniqueCount="456">
  <si>
    <t>Rack</t>
  </si>
  <si>
    <t>Crate</t>
  </si>
  <si>
    <t xml:space="preserve"> </t>
  </si>
  <si>
    <t>Date of Action</t>
  </si>
  <si>
    <t>Site</t>
  </si>
  <si>
    <t>Entered by</t>
  </si>
  <si>
    <t>Crate Type</t>
  </si>
  <si>
    <t>Crate slot</t>
  </si>
  <si>
    <t>comment</t>
  </si>
  <si>
    <t>DMB</t>
  </si>
  <si>
    <t>Crate Location Name</t>
  </si>
  <si>
    <t>Hardware Type</t>
  </si>
  <si>
    <t>ISR</t>
  </si>
  <si>
    <t>PC</t>
  </si>
  <si>
    <t>TMB</t>
  </si>
  <si>
    <t>MPC</t>
  </si>
  <si>
    <t>CCB</t>
  </si>
  <si>
    <t>FED</t>
  </si>
  <si>
    <t>DCC</t>
  </si>
  <si>
    <t>DDU</t>
  </si>
  <si>
    <t>CRB</t>
  </si>
  <si>
    <t>Match VME ID to Crate ID  MINUS</t>
  </si>
  <si>
    <t>Match VME ID to Crate ID    PLUS</t>
  </si>
  <si>
    <t>VME+x/y</t>
  </si>
  <si>
    <t>VME+3/3</t>
  </si>
  <si>
    <t>VME+4/1</t>
  </si>
  <si>
    <t>VME+4/3</t>
  </si>
  <si>
    <t>VME+4/2</t>
  </si>
  <si>
    <t>VME+4/6</t>
  </si>
  <si>
    <t>Board ID</t>
  </si>
  <si>
    <t>Fred</t>
  </si>
  <si>
    <t>Entry ID</t>
  </si>
  <si>
    <t>ELM</t>
  </si>
  <si>
    <t>PCM</t>
  </si>
  <si>
    <t>CBP</t>
  </si>
  <si>
    <t>B</t>
  </si>
  <si>
    <t>VME+3/1</t>
  </si>
  <si>
    <t>VCC</t>
  </si>
  <si>
    <t>VME+1/5</t>
  </si>
  <si>
    <t>VME+1/1</t>
  </si>
  <si>
    <t>VME+1/2</t>
  </si>
  <si>
    <t>VME+1/3</t>
  </si>
  <si>
    <t>VME+1/7</t>
  </si>
  <si>
    <t>VME+1/12</t>
  </si>
  <si>
    <t>VME+1/6</t>
  </si>
  <si>
    <t>VME+2/6</t>
  </si>
  <si>
    <t>VME+2/2</t>
  </si>
  <si>
    <t>VME+2/3</t>
  </si>
  <si>
    <t>VME+2/1</t>
  </si>
  <si>
    <t>VME+3/2</t>
  </si>
  <si>
    <t>VME+3/6</t>
  </si>
  <si>
    <t>VME+1/10</t>
  </si>
  <si>
    <t>VME+1/11</t>
  </si>
  <si>
    <t>TF</t>
  </si>
  <si>
    <t>remove</t>
  </si>
  <si>
    <t>EMUPC</t>
  </si>
  <si>
    <t>Board</t>
  </si>
  <si>
    <t>Rev.</t>
  </si>
  <si>
    <t>PFC BIN</t>
  </si>
  <si>
    <t>PFC MODULE</t>
  </si>
  <si>
    <t>Maraton Supply Module</t>
  </si>
  <si>
    <t>Board Type #</t>
  </si>
  <si>
    <t>VME-4/6</t>
  </si>
  <si>
    <t>VME-4/3</t>
  </si>
  <si>
    <t>status                                or action taken</t>
  </si>
  <si>
    <t>VME-2/4</t>
  </si>
  <si>
    <t>VME-3/4</t>
  </si>
  <si>
    <t>VME-2/5</t>
  </si>
  <si>
    <t>VME-3/5</t>
  </si>
  <si>
    <t>x</t>
  </si>
  <si>
    <t>X5U31b</t>
  </si>
  <si>
    <t>X5U31d</t>
  </si>
  <si>
    <t>X5R31d</t>
  </si>
  <si>
    <t>X5R31b</t>
  </si>
  <si>
    <t>X1R31d</t>
  </si>
  <si>
    <t>X1R31b</t>
  </si>
  <si>
    <t>X1U31b</t>
  </si>
  <si>
    <t>X1U31d</t>
  </si>
  <si>
    <t>X5U41b</t>
  </si>
  <si>
    <t>X5R41d</t>
  </si>
  <si>
    <t>X1R41b</t>
  </si>
  <si>
    <t>X1U41d</t>
  </si>
  <si>
    <t>X5R41b</t>
  </si>
  <si>
    <t>X1R41d</t>
  </si>
  <si>
    <t>X1U41b</t>
  </si>
  <si>
    <t xml:space="preserve">X5U51c </t>
  </si>
  <si>
    <t xml:space="preserve">X5R51c </t>
  </si>
  <si>
    <t>X1R51g</t>
  </si>
  <si>
    <t>Crate Name</t>
  </si>
  <si>
    <t>X1E31b</t>
  </si>
  <si>
    <t>X1E31d</t>
  </si>
  <si>
    <t>X1E41b</t>
  </si>
  <si>
    <t>X1E41d</t>
  </si>
  <si>
    <t xml:space="preserve">X1E51c </t>
  </si>
  <si>
    <t>X1L31b</t>
  </si>
  <si>
    <t>X1L31d</t>
  </si>
  <si>
    <t>X1L41b</t>
  </si>
  <si>
    <t>X1L41d</t>
  </si>
  <si>
    <t>X1L51g</t>
  </si>
  <si>
    <t xml:space="preserve">X1U51c </t>
  </si>
  <si>
    <t xml:space="preserve">X3A31c </t>
  </si>
  <si>
    <t>X3A31g</t>
  </si>
  <si>
    <t>X3A41f</t>
  </si>
  <si>
    <t>X3A41h</t>
  </si>
  <si>
    <t>X3A51j</t>
  </si>
  <si>
    <t xml:space="preserve">X3J31c </t>
  </si>
  <si>
    <t>X3J31f</t>
  </si>
  <si>
    <t>X3J41b</t>
  </si>
  <si>
    <t>X3J41d</t>
  </si>
  <si>
    <t xml:space="preserve">X3J51c </t>
  </si>
  <si>
    <t xml:space="preserve">X3S31c </t>
  </si>
  <si>
    <t>X3S31g</t>
  </si>
  <si>
    <t>X3S41e</t>
  </si>
  <si>
    <t>X3S41g</t>
  </si>
  <si>
    <t>X3S51e</t>
  </si>
  <si>
    <t xml:space="preserve">X3V31c </t>
  </si>
  <si>
    <t>X3V31f</t>
  </si>
  <si>
    <t xml:space="preserve">X3V41c </t>
  </si>
  <si>
    <t>X3V41e</t>
  </si>
  <si>
    <t xml:space="preserve">X3V51c </t>
  </si>
  <si>
    <t>X5E31b</t>
  </si>
  <si>
    <t>X5E31d</t>
  </si>
  <si>
    <t>X5E41d</t>
  </si>
  <si>
    <t xml:space="preserve">X5E51c </t>
  </si>
  <si>
    <t>X5L31b</t>
  </si>
  <si>
    <t>X5L31d</t>
  </si>
  <si>
    <t>X5L41b</t>
  </si>
  <si>
    <t>X5L41d</t>
  </si>
  <si>
    <t xml:space="preserve">X5L51c </t>
  </si>
  <si>
    <t>X5U41d</t>
  </si>
  <si>
    <t>VME-4/1</t>
  </si>
  <si>
    <t>VME+3/4</t>
  </si>
  <si>
    <t>VME+1/8</t>
  </si>
  <si>
    <t>VME+1/9</t>
  </si>
  <si>
    <t>PCMB</t>
  </si>
  <si>
    <t>ELMB</t>
  </si>
  <si>
    <t>TS</t>
  </si>
  <si>
    <t>RAT</t>
  </si>
  <si>
    <t>installed</t>
  </si>
  <si>
    <t>VME+4/5</t>
  </si>
  <si>
    <t>VME+4/4</t>
  </si>
  <si>
    <t>FED 1</t>
  </si>
  <si>
    <t>FED 2</t>
  </si>
  <si>
    <t>FED 4</t>
  </si>
  <si>
    <t>install</t>
  </si>
  <si>
    <t>VME+1/4</t>
  </si>
  <si>
    <t>VME-2/3</t>
  </si>
  <si>
    <t>VME-3/3</t>
  </si>
  <si>
    <t>S1D04</t>
  </si>
  <si>
    <t>i</t>
  </si>
  <si>
    <t>Daniel.Holmes@cern.ch</t>
  </si>
  <si>
    <t>wiener crate ( trigger)</t>
  </si>
  <si>
    <t>TF backplane</t>
  </si>
  <si>
    <t>SP</t>
  </si>
  <si>
    <t>DDU extender</t>
  </si>
  <si>
    <t>9U CAEN VME</t>
  </si>
  <si>
    <t>9U CAEN PCI card</t>
  </si>
  <si>
    <t xml:space="preserve">muon sorter </t>
  </si>
  <si>
    <t>mezzannine</t>
  </si>
  <si>
    <t>TSP</t>
  </si>
  <si>
    <t>CCC</t>
  </si>
  <si>
    <t>DDE</t>
  </si>
  <si>
    <t>m</t>
  </si>
  <si>
    <t>FCTCn</t>
  </si>
  <si>
    <t>CAEN VMD CC</t>
  </si>
  <si>
    <t xml:space="preserve">  DCC</t>
  </si>
  <si>
    <t>VME Crate</t>
  </si>
  <si>
    <t>CVC</t>
  </si>
  <si>
    <t>GNS</t>
  </si>
  <si>
    <t>GIG</t>
  </si>
  <si>
    <t>GIGA</t>
  </si>
  <si>
    <t>VME+2/4</t>
  </si>
  <si>
    <t>VME-3/1</t>
  </si>
  <si>
    <t>VME-3/2</t>
  </si>
  <si>
    <t>VME+3/5</t>
  </si>
  <si>
    <t>VME+2/5</t>
  </si>
  <si>
    <t>FED3</t>
  </si>
  <si>
    <t>slink ID 754, 755</t>
  </si>
  <si>
    <t>Local DAQ RUI 22</t>
  </si>
  <si>
    <t>Local DAQ RUI 23</t>
  </si>
  <si>
    <t>Local DAQ RUI 24</t>
  </si>
  <si>
    <t>Local DAQ RUI 25</t>
  </si>
  <si>
    <t>Local DAQ RUI 26</t>
  </si>
  <si>
    <t>Local DAQ RUI 27</t>
  </si>
  <si>
    <t>installation</t>
  </si>
  <si>
    <t xml:space="preserve">Local DAQ RUI 21 https://cmsdaq.cern.ch/elog/CSC/2864  </t>
  </si>
  <si>
    <t>VME-1/10</t>
  </si>
  <si>
    <t>VME-1/11</t>
  </si>
  <si>
    <t>VME-2/1</t>
  </si>
  <si>
    <t>SX5 I&amp;C Test</t>
  </si>
  <si>
    <t>VME-2/2</t>
  </si>
  <si>
    <t>detector</t>
  </si>
  <si>
    <t>VME-1/5</t>
  </si>
  <si>
    <t>VME-1/6</t>
  </si>
  <si>
    <t>VME-1/7</t>
  </si>
  <si>
    <t>Description</t>
  </si>
  <si>
    <t>Location</t>
  </si>
  <si>
    <t>Responsible Email</t>
  </si>
  <si>
    <t>Serial N/O A (mfg)</t>
  </si>
  <si>
    <t>Serial N/O B (rec)</t>
  </si>
  <si>
    <t>Type (mfg)</t>
  </si>
  <si>
    <t>Type (name)</t>
  </si>
  <si>
    <t>Link to test Procedure</t>
  </si>
  <si>
    <t>Link to Test Results</t>
  </si>
  <si>
    <t>Global Test Result</t>
  </si>
  <si>
    <t>Link to Repair History</t>
  </si>
  <si>
    <t>Additional Information</t>
  </si>
  <si>
    <t>fborcher@cern.ch</t>
  </si>
  <si>
    <t>Mandatory for INB                                                          Barcode</t>
  </si>
  <si>
    <t>Slot Designation</t>
  </si>
  <si>
    <t>F</t>
  </si>
  <si>
    <t>VME-1/1</t>
  </si>
  <si>
    <t>VME-3/6</t>
  </si>
  <si>
    <t>Location Name</t>
  </si>
  <si>
    <t>VME-1/12</t>
  </si>
  <si>
    <t>EMPC</t>
  </si>
  <si>
    <t>VME-1/9</t>
  </si>
  <si>
    <t>VME-1/8</t>
  </si>
  <si>
    <t>VME-1/4</t>
  </si>
  <si>
    <t>VME-2/6</t>
  </si>
  <si>
    <t>VME-4/2</t>
  </si>
  <si>
    <t>VME-4/4</t>
  </si>
  <si>
    <t>VME-4/5</t>
  </si>
  <si>
    <t>X5E41b</t>
  </si>
  <si>
    <t>VME-1/2</t>
  </si>
  <si>
    <t>VME-1/3</t>
  </si>
  <si>
    <t>Status of CSC Electronics db</t>
  </si>
  <si>
    <t>sub-system</t>
  </si>
  <si>
    <t>Pcrates</t>
  </si>
  <si>
    <t>HV ME1/1</t>
  </si>
  <si>
    <t>HV Florida</t>
  </si>
  <si>
    <t>Pcrate Boards</t>
  </si>
  <si>
    <t>On-Chamber Electronics</t>
  </si>
  <si>
    <t>LV for Pcrates &amp; On-Chamber</t>
  </si>
  <si>
    <t>Last Update</t>
  </si>
  <si>
    <t>data in Excel SS</t>
  </si>
  <si>
    <t>Chambers</t>
  </si>
  <si>
    <t>data in Oracle db connected to CMS EMDB</t>
  </si>
  <si>
    <t>CMS wide status</t>
  </si>
  <si>
    <t>EMDB</t>
  </si>
  <si>
    <t>Rack Wizard</t>
  </si>
  <si>
    <t>MARC</t>
  </si>
  <si>
    <t>LVPS</t>
  </si>
  <si>
    <t>Maraton Crate</t>
  </si>
  <si>
    <t>ISR Test</t>
  </si>
  <si>
    <t>MARS</t>
  </si>
  <si>
    <t>Maraton Supply</t>
  </si>
  <si>
    <t>PFCB</t>
  </si>
  <si>
    <t>OPFC Bin (Crate)</t>
  </si>
  <si>
    <t>PFCM</t>
  </si>
  <si>
    <t>OPFC Module</t>
  </si>
  <si>
    <t>e-log reference</t>
  </si>
  <si>
    <t>X3J31c</t>
  </si>
  <si>
    <t>X3A31c</t>
  </si>
  <si>
    <t>X5U51c</t>
  </si>
  <si>
    <t>X5R51c</t>
  </si>
  <si>
    <t>X1U51c</t>
  </si>
  <si>
    <t>X3J51c</t>
  </si>
  <si>
    <t>X3V31c</t>
  </si>
  <si>
    <t>X3S31c</t>
  </si>
  <si>
    <t>X3V41c</t>
  </si>
  <si>
    <t>X5E51c</t>
  </si>
  <si>
    <t>X5L51c</t>
  </si>
  <si>
    <t>X1E51c</t>
  </si>
  <si>
    <t>X3V51c</t>
  </si>
  <si>
    <t>https://cmsdaq.cern.ch/elog/CSC/4888</t>
  </si>
  <si>
    <t>Debugging ALCT configuration problem on ME-1/1/19</t>
  </si>
  <si>
    <t>3052180120200500999</t>
  </si>
  <si>
    <t>ME RAT</t>
  </si>
  <si>
    <t xml:space="preserve">X3S31c04 </t>
  </si>
  <si>
    <t>RAT0999</t>
  </si>
  <si>
    <t xml:space="preserve">X3S31c10 </t>
  </si>
  <si>
    <t>https://cmsdaq.cern.ch/elog/CSC/4894</t>
  </si>
  <si>
    <t>Debugging ALCT configuration problem on ME+1/1/20</t>
  </si>
  <si>
    <t>Misha</t>
  </si>
  <si>
    <t>misha</t>
  </si>
  <si>
    <t>Debugging ALCT configuration problem on ME+1/1/19</t>
  </si>
  <si>
    <t>https://cmsdaq.cern.ch/elog/CSC/4895</t>
  </si>
  <si>
    <t>Debugging ALCT configuration problem on ME+1/1/13</t>
  </si>
  <si>
    <t>3052180120200505118</t>
  </si>
  <si>
    <t xml:space="preserve">X3S31c06 </t>
  </si>
  <si>
    <t>RAT5118</t>
  </si>
  <si>
    <t>3052180120200505369</t>
  </si>
  <si>
    <t>RAT5369</t>
  </si>
  <si>
    <t xml:space="preserve">X3S31c14 </t>
  </si>
  <si>
    <t>3052180120200505124</t>
  </si>
  <si>
    <t>RAT5124</t>
  </si>
  <si>
    <t>3052180120200505129</t>
  </si>
  <si>
    <t>RAT5129</t>
  </si>
  <si>
    <t>3052180120200505172</t>
  </si>
  <si>
    <t xml:space="preserve">X5L31b04 </t>
  </si>
  <si>
    <t>RAT5172</t>
  </si>
  <si>
    <t>3052180120200505170</t>
  </si>
  <si>
    <t>RAT5170</t>
  </si>
  <si>
    <t xml:space="preserve">X5L31b06 </t>
  </si>
  <si>
    <t>https://cmsdaq.cern.ch/elog/CSC/5030</t>
  </si>
  <si>
    <t>ALCT errors debugging</t>
  </si>
  <si>
    <t>https://cmsdaq.cern.ch/elog/CSC/5031</t>
  </si>
  <si>
    <t>Debugging ALCT readout problem.</t>
  </si>
  <si>
    <t>https://cmsdaq.cern.ch/elog/CSC/5033</t>
  </si>
  <si>
    <t>Debugging ALCT CRC errors not seen by TMB</t>
  </si>
  <si>
    <t>https://cmsdaq.cern.ch/elog/CSC/5035</t>
  </si>
  <si>
    <t>Debugging ALCT-TMB slow control JTAG communication problem</t>
  </si>
  <si>
    <t>3052201302200505377</t>
  </si>
  <si>
    <t>ME TMB</t>
  </si>
  <si>
    <t>X5R41d20F</t>
  </si>
  <si>
    <t>TMB5377</t>
  </si>
  <si>
    <t>3052201302200505015</t>
  </si>
  <si>
    <t>TMB5015</t>
  </si>
  <si>
    <t>3052201302200505402</t>
  </si>
  <si>
    <t>X3J41d02F</t>
  </si>
  <si>
    <t>TMB5402</t>
  </si>
  <si>
    <t>3052201302200505473</t>
  </si>
  <si>
    <t>TMB5473</t>
  </si>
  <si>
    <t>3052041302200400253</t>
  </si>
  <si>
    <t>ME DMB</t>
  </si>
  <si>
    <t>X3S31g03F</t>
  </si>
  <si>
    <t>DMB0253</t>
  </si>
  <si>
    <t>3052041302200400167</t>
  </si>
  <si>
    <t>DMB0167</t>
  </si>
  <si>
    <t>X1E31d18F</t>
  </si>
  <si>
    <t>3052201302200505209</t>
  </si>
  <si>
    <t>TMB5209</t>
  </si>
  <si>
    <t>https://cmsdaq.cern.ch/elog/CSC/5034</t>
  </si>
  <si>
    <t>durkin</t>
  </si>
  <si>
    <t>https://cmsdaq.cern.ch/elog/CSC/5219</t>
  </si>
  <si>
    <t xml:space="preserve">Communications with VME+1/8 were lost about noon. After three power ups and three switch reloads we still were unable to communicate. The VMECC would not respond to a loopback. It did not respond to VMECC reset commands. </t>
  </si>
  <si>
    <t>https://cmsdaq.cern.ch/elog/CSC/5242</t>
  </si>
  <si>
    <t>Debugging no comparator signal from 5 CFEBs.</t>
  </si>
  <si>
    <t>https://cmsdaq.cern.ch/elog/CSC/5243</t>
  </si>
  <si>
    <t>USC55</t>
  </si>
  <si>
    <t>https://cmsdaq.cern.ch/elog/CSC/5364</t>
  </si>
  <si>
    <t>Two TMBs 5117, 5350 and two DMBs 271, 245 have been found in the underground control room.  There is no any e-log entrees or paper massages for these boards. If anybody remember why they were replaced or brought to the control room, please, write e-log.</t>
  </si>
  <si>
    <t>Greg</t>
  </si>
  <si>
    <t>https://cmsdaq.cern.ch/elog/CSC/5366</t>
  </si>
  <si>
    <t>Loss of firmware--unable to download firmware by VME</t>
  </si>
  <si>
    <t>https://cmsdaq.cern.ch/elog/CSC/5483</t>
  </si>
  <si>
    <t>Debugging bad CRC errors from CFEB 3.</t>
  </si>
  <si>
    <t>3052041302200400081</t>
  </si>
  <si>
    <t>X1L31b05F</t>
  </si>
  <si>
    <t>DMB0081</t>
  </si>
  <si>
    <t>3052041302200400058</t>
  </si>
  <si>
    <t>DMB0058</t>
  </si>
  <si>
    <t>X1L31b07F</t>
  </si>
  <si>
    <t>3052041302200400051</t>
  </si>
  <si>
    <t>DMB0051</t>
  </si>
  <si>
    <t>3052220303200600064</t>
  </si>
  <si>
    <t>ME VCC</t>
  </si>
  <si>
    <t>X1R31d01F</t>
  </si>
  <si>
    <t>VCC0064</t>
  </si>
  <si>
    <t>3052220303200600071</t>
  </si>
  <si>
    <t>VCC0071</t>
  </si>
  <si>
    <t>3052201302200505423</t>
  </si>
  <si>
    <t>X1L41d16F</t>
  </si>
  <si>
    <t>TMB5423</t>
  </si>
  <si>
    <t>3052201302200505200</t>
  </si>
  <si>
    <t>TMB5200</t>
  </si>
  <si>
    <t>3052041302200400355</t>
  </si>
  <si>
    <t>X1L41d17F</t>
  </si>
  <si>
    <t>DMB0355</t>
  </si>
  <si>
    <t>3052041302200400070</t>
  </si>
  <si>
    <t>DMB0070</t>
  </si>
  <si>
    <t>3052201302200505283</t>
  </si>
  <si>
    <t>X1U41b02F</t>
  </si>
  <si>
    <t>TMB5283</t>
  </si>
  <si>
    <t/>
  </si>
  <si>
    <t>3052201302200505117</t>
  </si>
  <si>
    <t>TMB5117</t>
  </si>
  <si>
    <t>3052201302200505350</t>
  </si>
  <si>
    <t>TMB5350</t>
  </si>
  <si>
    <t>3052041302200400271</t>
  </si>
  <si>
    <t>DMB0271</t>
  </si>
  <si>
    <t>3052041302200400245</t>
  </si>
  <si>
    <t>DMB0245</t>
  </si>
  <si>
    <t>Bylsma</t>
  </si>
  <si>
    <t xml:space="preserve"> https://cmsdaq.cern.ch/elog/CSC/7529</t>
  </si>
  <si>
    <t>JTAG communication failure, could not program PROM</t>
  </si>
  <si>
    <t>3052220303200600052</t>
  </si>
  <si>
    <t>X3A31g01F</t>
  </si>
  <si>
    <t>VCC0052</t>
  </si>
  <si>
    <t>3052220303200600025</t>
  </si>
  <si>
    <t>VCC0025</t>
  </si>
  <si>
    <t>3052220303200600007</t>
  </si>
  <si>
    <t>X1U41b01F</t>
  </si>
  <si>
    <t>VCC0007</t>
  </si>
  <si>
    <t>3052220303200600003</t>
  </si>
  <si>
    <t>VCC0003</t>
  </si>
  <si>
    <t>ttps://cmsdaq.cern.ch/elog/CSC/7534</t>
  </si>
  <si>
    <t>the TMB had a problem of communication with MPC</t>
  </si>
  <si>
    <t>https://cmsdaq.cern.ch/elog/CSC/7537</t>
  </si>
  <si>
    <t>VME readout is flaky. Hard reset helps 50% of the time.</t>
  </si>
  <si>
    <t>Flaky download, sometimes can not program PROM</t>
  </si>
  <si>
    <t>Could be CFEB problem but we are checking DMB first.</t>
  </si>
  <si>
    <t>All test pulses low. Could be a CFEB but trying DMB first.</t>
  </si>
  <si>
    <t>Old firmware but can not program.</t>
  </si>
  <si>
    <t>FPGA ID always returns FF's</t>
  </si>
  <si>
    <t>3052201302200505456</t>
  </si>
  <si>
    <t>X3A41h16F</t>
  </si>
  <si>
    <t>TMB5456</t>
  </si>
  <si>
    <t>3052201302200505106</t>
  </si>
  <si>
    <t>TMB5106</t>
  </si>
  <si>
    <t>3052041302200400331</t>
  </si>
  <si>
    <t>X5U31b11F</t>
  </si>
  <si>
    <t>DMB0331</t>
  </si>
  <si>
    <t>3052041302200400490</t>
  </si>
  <si>
    <t>DMB0490</t>
  </si>
  <si>
    <t>3052041302200400403</t>
  </si>
  <si>
    <t>X5R31b11F</t>
  </si>
  <si>
    <t>DMB0403</t>
  </si>
  <si>
    <t>3052041302200400061</t>
  </si>
  <si>
    <t>DMB0061</t>
  </si>
  <si>
    <t>3052041302200400224</t>
  </si>
  <si>
    <t>X1R31d09F</t>
  </si>
  <si>
    <t>DMB0224</t>
  </si>
  <si>
    <t>3052041302200400369</t>
  </si>
  <si>
    <t>DMB0369</t>
  </si>
  <si>
    <t>3052041302200400109</t>
  </si>
  <si>
    <t>X1L31d05F</t>
  </si>
  <si>
    <t>DMB0109</t>
  </si>
  <si>
    <t>3052041302200400404</t>
  </si>
  <si>
    <t>DMB0404</t>
  </si>
  <si>
    <t>3052041302200400469</t>
  </si>
  <si>
    <t>X1E31d09F</t>
  </si>
  <si>
    <t>DMB0469</t>
  </si>
  <si>
    <t>3052041302200400272</t>
  </si>
  <si>
    <t>DMB0272</t>
  </si>
  <si>
    <t>3052041302200400336</t>
  </si>
  <si>
    <t>X3V41e17F</t>
  </si>
  <si>
    <t>DMB0336</t>
  </si>
  <si>
    <t>https://cmsdaq.cern.ch/elog/CSC/7541</t>
  </si>
  <si>
    <t>Original boards repaired and put back into their original crate so MAC addresses in databased don't have to be changed.</t>
  </si>
  <si>
    <t>https://cmsdaq.cern.ch/elog/CSC/7555</t>
  </si>
  <si>
    <t>the TMB firmware was screwed up during downloading and xmas monitoring was on.</t>
  </si>
  <si>
    <t>https://cmsdaq.cern.ch/elog/CSC/7605</t>
  </si>
  <si>
    <t>VME communications not functioning in CCB.  VME handshaking works, but data readback all FF's.   Multiple CCB were swapped in with no change in behavoir.</t>
  </si>
  <si>
    <t>https://cmsdaq.cern.ch/elog/CSC/7610</t>
  </si>
  <si>
    <t>damaged input connector</t>
  </si>
  <si>
    <t>3052201302200505071</t>
  </si>
  <si>
    <t>X1U31b18F</t>
  </si>
  <si>
    <t>TMB5071</t>
  </si>
  <si>
    <t>3052201302200505201</t>
  </si>
  <si>
    <t>TMB5201</t>
  </si>
  <si>
    <t>3052030302200500052</t>
  </si>
  <si>
    <t>ME CCB</t>
  </si>
  <si>
    <t>X3A41f13F</t>
  </si>
  <si>
    <t>CCB0052</t>
  </si>
  <si>
    <t>3052030302200500080</t>
  </si>
  <si>
    <t>CCB0080</t>
  </si>
  <si>
    <t>3052201302200505231</t>
  </si>
  <si>
    <t>X3A31g02F</t>
  </si>
  <si>
    <t>TMB5231</t>
  </si>
  <si>
    <t>the above added to ~_source on 2-dec-08  Fred</t>
  </si>
  <si>
    <t>Important &gt;&gt; delete letter off end before commiting to LOG</t>
  </si>
  <si>
    <t>S1G08</t>
  </si>
  <si>
    <t>S1G0z</t>
  </si>
  <si>
    <t>S1G06</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</si>
</sst>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mmm\-yyyy"/>
    <numFmt numFmtId="166" formatCode="[$-409]dddd\,\ mmmm\ dd\,\ yyyy"/>
    <numFmt numFmtId="167" formatCode="[$-409]d\-mmm\-yy;@"/>
    <numFmt numFmtId="168" formatCode="mm/dd/yy;@"/>
    <numFmt numFmtId="169" formatCode="&quot;Yes&quot;;&quot;Yes&quot;;&quot;No&quot;"/>
    <numFmt numFmtId="170" formatCode="&quot;True&quot;;&quot;True&quot;;&quot;False&quot;"/>
    <numFmt numFmtId="171" formatCode="&quot;On&quot;;&quot;On&quot;;&quot;Off&quot;"/>
    <numFmt numFmtId="172" formatCode="[$€-2]\ #,##0.00_);[Red]\([$€-2]\ #,##0.00\)"/>
    <numFmt numFmtId="173" formatCode="00000"/>
    <numFmt numFmtId="174" formatCode="[$-409]dd\-mmm\-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yyyy\-mm\-dd;@"/>
  </numFmts>
  <fonts count="16">
    <font>
      <sz val="10"/>
      <name val="Arial"/>
      <family val="0"/>
    </font>
    <font>
      <u val="single"/>
      <sz val="10"/>
      <color indexed="12"/>
      <name val="Arial"/>
      <family val="0"/>
    </font>
    <font>
      <u val="single"/>
      <sz val="10"/>
      <color indexed="36"/>
      <name val="Arial"/>
      <family val="0"/>
    </font>
    <font>
      <sz val="8"/>
      <name val="Arial"/>
      <family val="0"/>
    </font>
    <font>
      <sz val="10"/>
      <name val="Tahoma"/>
      <family val="0"/>
    </font>
    <font>
      <b/>
      <sz val="10"/>
      <name val="Tahoma"/>
      <family val="0"/>
    </font>
    <font>
      <b/>
      <sz val="10"/>
      <name val="Arial"/>
      <family val="2"/>
    </font>
    <font>
      <b/>
      <sz val="8"/>
      <name val="Tahoma"/>
      <family val="2"/>
    </font>
    <font>
      <sz val="10"/>
      <name val="Verdana"/>
      <family val="0"/>
    </font>
    <font>
      <u val="single"/>
      <sz val="10"/>
      <color indexed="12"/>
      <name val="Verdana"/>
      <family val="0"/>
    </font>
    <font>
      <sz val="8"/>
      <name val="Verdana"/>
      <family val="0"/>
    </font>
    <font>
      <b/>
      <sz val="12"/>
      <name val="Arial"/>
      <family val="2"/>
    </font>
    <font>
      <sz val="10"/>
      <color indexed="22"/>
      <name val="Arial"/>
      <family val="2"/>
    </font>
    <font>
      <u val="single"/>
      <sz val="10"/>
      <color indexed="22"/>
      <name val="Arial"/>
      <family val="2"/>
    </font>
    <font>
      <b/>
      <sz val="10"/>
      <color indexed="10"/>
      <name val="Arial"/>
      <family val="2"/>
    </font>
    <font>
      <b/>
      <sz val="8"/>
      <name val="Arial"/>
      <family val="2"/>
    </font>
  </fonts>
  <fills count="9">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46"/>
        <bgColor indexed="64"/>
      </patternFill>
    </fill>
    <fill>
      <patternFill patternType="solid">
        <fgColor indexed="14"/>
        <bgColor indexed="64"/>
      </patternFill>
    </fill>
    <fill>
      <patternFill patternType="solid">
        <fgColor indexed="44"/>
        <bgColor indexed="64"/>
      </patternFill>
    </fill>
    <fill>
      <patternFill patternType="solid">
        <fgColor indexed="41"/>
        <bgColor indexed="64"/>
      </patternFill>
    </fill>
  </fills>
  <borders count="11">
    <border>
      <left/>
      <right/>
      <top/>
      <bottom/>
      <diagonal/>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0" xfId="0" applyAlignment="1">
      <alignment wrapText="1"/>
    </xf>
    <xf numFmtId="0" fontId="0" fillId="0" borderId="0" xfId="0" applyAlignment="1">
      <alignment horizontal="right"/>
    </xf>
    <xf numFmtId="0" fontId="0" fillId="0" borderId="0" xfId="0" applyFont="1" applyAlignment="1">
      <alignment/>
    </xf>
    <xf numFmtId="164" fontId="0" fillId="0" borderId="0" xfId="0" applyNumberFormat="1" applyFont="1" applyAlignment="1">
      <alignment horizontal="right"/>
    </xf>
    <xf numFmtId="1" fontId="7" fillId="2" borderId="1" xfId="0" applyNumberFormat="1" applyFont="1" applyFill="1" applyBorder="1" applyAlignment="1">
      <alignment wrapText="1"/>
    </xf>
    <xf numFmtId="0" fontId="7" fillId="2" borderId="1" xfId="0" applyFont="1" applyFill="1" applyBorder="1" applyAlignment="1">
      <alignment wrapText="1"/>
    </xf>
    <xf numFmtId="0" fontId="7" fillId="2" borderId="2" xfId="0" applyFont="1" applyFill="1" applyBorder="1" applyAlignment="1">
      <alignment horizontal="center" wrapText="1"/>
    </xf>
    <xf numFmtId="0" fontId="7" fillId="3" borderId="3" xfId="0" applyFont="1" applyFill="1" applyBorder="1" applyAlignment="1">
      <alignment wrapText="1"/>
    </xf>
    <xf numFmtId="0" fontId="7" fillId="3" borderId="1" xfId="0" applyFont="1" applyFill="1" applyBorder="1" applyAlignment="1">
      <alignment wrapText="1"/>
    </xf>
    <xf numFmtId="0" fontId="1" fillId="0" borderId="0" xfId="20" applyAlignment="1">
      <alignment/>
    </xf>
    <xf numFmtId="0" fontId="6" fillId="4" borderId="4" xfId="0" applyFont="1" applyFill="1" applyBorder="1" applyAlignment="1">
      <alignment horizontal="left" wrapText="1"/>
    </xf>
    <xf numFmtId="164" fontId="6" fillId="4" borderId="4" xfId="0" applyNumberFormat="1" applyFont="1" applyFill="1" applyBorder="1" applyAlignment="1">
      <alignment horizontal="right" wrapText="1"/>
    </xf>
    <xf numFmtId="0" fontId="6" fillId="4" borderId="4" xfId="0" applyFont="1" applyFill="1" applyBorder="1" applyAlignment="1">
      <alignment wrapText="1"/>
    </xf>
    <xf numFmtId="0" fontId="6" fillId="4" borderId="4" xfId="0" applyFont="1" applyFill="1" applyBorder="1" applyAlignment="1">
      <alignment textRotation="90" wrapText="1"/>
    </xf>
    <xf numFmtId="0" fontId="8" fillId="0" borderId="0" xfId="22">
      <alignment/>
      <protection/>
    </xf>
    <xf numFmtId="0" fontId="0" fillId="0" borderId="0" xfId="22" applyFont="1">
      <alignment/>
      <protection/>
    </xf>
    <xf numFmtId="1" fontId="0" fillId="0" borderId="0" xfId="22" applyNumberFormat="1" applyFont="1">
      <alignment/>
      <protection/>
    </xf>
    <xf numFmtId="0" fontId="1" fillId="0" borderId="0" xfId="21" applyFont="1" applyAlignment="1">
      <alignment/>
    </xf>
    <xf numFmtId="0" fontId="0" fillId="0" borderId="0" xfId="0" applyAlignment="1" quotePrefix="1">
      <alignment/>
    </xf>
    <xf numFmtId="0" fontId="6" fillId="4" borderId="4" xfId="0" applyFont="1" applyFill="1" applyBorder="1" applyAlignment="1">
      <alignment horizontal="center" textRotation="90" wrapText="1"/>
    </xf>
    <xf numFmtId="164" fontId="6" fillId="4" borderId="4" xfId="0" applyNumberFormat="1" applyFont="1" applyFill="1" applyBorder="1" applyAlignment="1">
      <alignment horizontal="center" textRotation="90" wrapText="1"/>
    </xf>
    <xf numFmtId="0" fontId="6" fillId="0" borderId="5" xfId="0" applyFont="1" applyBorder="1" applyAlignment="1">
      <alignment horizontal="left"/>
    </xf>
    <xf numFmtId="0" fontId="0" fillId="0" borderId="0" xfId="0" applyBorder="1" applyAlignment="1">
      <alignment horizontal="left"/>
    </xf>
    <xf numFmtId="0" fontId="6" fillId="0" borderId="0" xfId="0" applyFont="1" applyBorder="1" applyAlignment="1">
      <alignment horizontal="left"/>
    </xf>
    <xf numFmtId="0" fontId="0" fillId="0" borderId="6" xfId="0" applyBorder="1" applyAlignment="1">
      <alignment horizontal="left"/>
    </xf>
    <xf numFmtId="0" fontId="6" fillId="0" borderId="3" xfId="0" applyFont="1" applyBorder="1" applyAlignment="1">
      <alignment horizontal="left"/>
    </xf>
    <xf numFmtId="0" fontId="0" fillId="0" borderId="1" xfId="0" applyBorder="1" applyAlignment="1">
      <alignment horizontal="left"/>
    </xf>
    <xf numFmtId="0" fontId="6" fillId="0" borderId="1" xfId="0" applyFont="1" applyBorder="1" applyAlignment="1">
      <alignment horizontal="left"/>
    </xf>
    <xf numFmtId="0" fontId="0" fillId="0" borderId="2" xfId="0" applyBorder="1" applyAlignment="1">
      <alignment horizontal="left"/>
    </xf>
    <xf numFmtId="0" fontId="11" fillId="4" borderId="7" xfId="0" applyFont="1" applyFill="1" applyBorder="1" applyAlignment="1">
      <alignment horizontal="left" wrapText="1"/>
    </xf>
    <xf numFmtId="0" fontId="11" fillId="4" borderId="8" xfId="0" applyFont="1" applyFill="1" applyBorder="1" applyAlignment="1">
      <alignment horizontal="left" wrapText="1"/>
    </xf>
    <xf numFmtId="0" fontId="11" fillId="4" borderId="9" xfId="0" applyFont="1" applyFill="1" applyBorder="1" applyAlignment="1">
      <alignment horizontal="left" wrapText="1"/>
    </xf>
    <xf numFmtId="0" fontId="11" fillId="5" borderId="8" xfId="0" applyFont="1" applyFill="1" applyBorder="1" applyAlignment="1">
      <alignment horizontal="left" wrapText="1"/>
    </xf>
    <xf numFmtId="0" fontId="0" fillId="5" borderId="0" xfId="0" applyFill="1" applyBorder="1" applyAlignment="1">
      <alignment horizontal="left"/>
    </xf>
    <xf numFmtId="0" fontId="0" fillId="5" borderId="1" xfId="0" applyFill="1" applyBorder="1" applyAlignment="1">
      <alignment horizontal="left"/>
    </xf>
    <xf numFmtId="0" fontId="0" fillId="6" borderId="10" xfId="0" applyFill="1" applyBorder="1" applyAlignment="1">
      <alignment/>
    </xf>
    <xf numFmtId="0" fontId="0" fillId="6" borderId="0" xfId="0" applyFill="1" applyBorder="1" applyAlignment="1">
      <alignment/>
    </xf>
    <xf numFmtId="0" fontId="0" fillId="6" borderId="1" xfId="0" applyFill="1" applyBorder="1" applyAlignment="1">
      <alignment/>
    </xf>
    <xf numFmtId="183" fontId="6" fillId="4" borderId="4" xfId="0" applyNumberFormat="1" applyFont="1" applyFill="1" applyBorder="1" applyAlignment="1">
      <alignment horizontal="center" textRotation="90" wrapText="1"/>
    </xf>
    <xf numFmtId="183" fontId="0" fillId="0" borderId="0" xfId="0" applyNumberFormat="1" applyAlignment="1">
      <alignment/>
    </xf>
    <xf numFmtId="183" fontId="6" fillId="4" borderId="4" xfId="0" applyNumberFormat="1" applyFont="1" applyFill="1" applyBorder="1" applyAlignment="1">
      <alignment horizontal="left" wrapText="1"/>
    </xf>
    <xf numFmtId="183" fontId="0" fillId="0" borderId="0" xfId="22" applyNumberFormat="1" applyFont="1">
      <alignment/>
      <protection/>
    </xf>
    <xf numFmtId="183" fontId="8" fillId="0" borderId="0" xfId="22" applyNumberFormat="1">
      <alignment/>
      <protection/>
    </xf>
    <xf numFmtId="183" fontId="0" fillId="0" borderId="0" xfId="0" applyNumberFormat="1" applyFont="1" applyAlignment="1">
      <alignment horizontal="left"/>
    </xf>
    <xf numFmtId="0" fontId="0" fillId="0" borderId="0" xfId="0" applyFont="1" applyBorder="1" applyAlignment="1">
      <alignment/>
    </xf>
    <xf numFmtId="0" fontId="0" fillId="0" borderId="0" xfId="0" applyAlignment="1">
      <alignment horizontal="right" wrapText="1"/>
    </xf>
    <xf numFmtId="0" fontId="0" fillId="0" borderId="0" xfId="0" applyFill="1" applyAlignment="1">
      <alignment horizontal="right"/>
    </xf>
    <xf numFmtId="0" fontId="0" fillId="0" borderId="0" xfId="0" applyFill="1" applyAlignment="1">
      <alignment/>
    </xf>
    <xf numFmtId="0" fontId="0" fillId="5" borderId="0" xfId="0" applyFill="1" applyAlignment="1">
      <alignment wrapText="1"/>
    </xf>
    <xf numFmtId="0" fontId="7" fillId="3" borderId="3" xfId="0" applyFont="1" applyFill="1" applyBorder="1" applyAlignment="1">
      <alignment horizontal="left" wrapText="1"/>
    </xf>
    <xf numFmtId="0" fontId="0" fillId="0" borderId="0" xfId="0" applyFont="1" applyAlignment="1">
      <alignment/>
    </xf>
    <xf numFmtId="0" fontId="6" fillId="0" borderId="0" xfId="0" applyFont="1" applyAlignment="1">
      <alignment/>
    </xf>
    <xf numFmtId="15" fontId="6" fillId="0" borderId="0" xfId="0" applyNumberFormat="1" applyFont="1" applyAlignment="1">
      <alignment/>
    </xf>
    <xf numFmtId="0" fontId="6" fillId="0" borderId="4" xfId="0" applyFont="1" applyBorder="1" applyAlignment="1">
      <alignment/>
    </xf>
    <xf numFmtId="0" fontId="11" fillId="0" borderId="0" xfId="0" applyFont="1" applyAlignment="1">
      <alignment/>
    </xf>
    <xf numFmtId="164" fontId="6" fillId="4" borderId="4" xfId="0" applyNumberFormat="1" applyFont="1" applyFill="1" applyBorder="1" applyAlignment="1">
      <alignment horizontal="left" wrapText="1"/>
    </xf>
    <xf numFmtId="1" fontId="7" fillId="2" borderId="1" xfId="0" applyNumberFormat="1" applyFont="1" applyFill="1" applyBorder="1" applyAlignment="1">
      <alignment horizontal="left" wrapText="1"/>
    </xf>
    <xf numFmtId="174" fontId="0" fillId="0" borderId="0" xfId="0" applyNumberFormat="1" applyAlignment="1">
      <alignment/>
    </xf>
    <xf numFmtId="0" fontId="6" fillId="7" borderId="4" xfId="0" applyFont="1" applyFill="1" applyBorder="1" applyAlignment="1">
      <alignment horizontal="left" wrapText="1"/>
    </xf>
    <xf numFmtId="183" fontId="0" fillId="0" borderId="0" xfId="0" applyNumberFormat="1" applyAlignment="1">
      <alignment horizontal="right"/>
    </xf>
    <xf numFmtId="1" fontId="0" fillId="0" borderId="0" xfId="0" applyNumberFormat="1" applyFont="1" applyFill="1" applyAlignment="1">
      <alignment horizontal="left"/>
    </xf>
    <xf numFmtId="1" fontId="0" fillId="0" borderId="0" xfId="0" applyNumberFormat="1" applyAlignment="1">
      <alignment/>
    </xf>
    <xf numFmtId="1" fontId="0" fillId="0" borderId="0" xfId="0" applyNumberFormat="1" applyAlignment="1">
      <alignment horizontal="left"/>
    </xf>
    <xf numFmtId="1" fontId="0" fillId="0" borderId="0" xfId="0" applyNumberFormat="1" applyFont="1" applyAlignment="1">
      <alignment/>
    </xf>
    <xf numFmtId="0" fontId="12" fillId="0" borderId="0" xfId="0" applyFont="1" applyAlignment="1">
      <alignment horizontal="left"/>
    </xf>
    <xf numFmtId="183" fontId="12" fillId="0" borderId="0" xfId="0" applyNumberFormat="1" applyFont="1" applyAlignment="1">
      <alignment horizontal="left"/>
    </xf>
    <xf numFmtId="164" fontId="12" fillId="0" borderId="0" xfId="0" applyNumberFormat="1" applyFont="1" applyAlignment="1">
      <alignment horizontal="right"/>
    </xf>
    <xf numFmtId="0" fontId="12" fillId="0" borderId="0" xfId="0" applyFont="1" applyAlignment="1">
      <alignment/>
    </xf>
    <xf numFmtId="183" fontId="12" fillId="0" borderId="0" xfId="0" applyNumberFormat="1" applyFont="1" applyAlignment="1">
      <alignment/>
    </xf>
    <xf numFmtId="0" fontId="12" fillId="0" borderId="0" xfId="0" applyFont="1" applyAlignment="1">
      <alignment horizontal="right"/>
    </xf>
    <xf numFmtId="1" fontId="12" fillId="0" borderId="0" xfId="0" applyNumberFormat="1" applyFont="1" applyFill="1" applyAlignment="1">
      <alignment horizontal="left"/>
    </xf>
    <xf numFmtId="1" fontId="12" fillId="0" borderId="0" xfId="0" applyNumberFormat="1" applyFont="1" applyAlignment="1">
      <alignment/>
    </xf>
    <xf numFmtId="0" fontId="13" fillId="0" borderId="0" xfId="20" applyFont="1" applyAlignment="1">
      <alignment/>
    </xf>
    <xf numFmtId="183" fontId="12" fillId="0" borderId="0" xfId="0" applyNumberFormat="1" applyFont="1" applyAlignment="1">
      <alignment horizontal="right"/>
    </xf>
    <xf numFmtId="1" fontId="12" fillId="0" borderId="0" xfId="0" applyNumberFormat="1" applyFont="1" applyAlignment="1">
      <alignment horizontal="left"/>
    </xf>
    <xf numFmtId="0" fontId="0" fillId="8" borderId="0" xfId="0" applyFill="1" applyAlignment="1">
      <alignment/>
    </xf>
    <xf numFmtId="0" fontId="14" fillId="8" borderId="0" xfId="0" applyFont="1" applyFill="1" applyAlignment="1">
      <alignment/>
    </xf>
    <xf numFmtId="0" fontId="0" fillId="8" borderId="0" xfId="0" applyFont="1" applyFill="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Hyperlink_inb_reg_ME_TF_20070225" xfId="21"/>
    <cellStyle name="Normal_inb_reg_ME_TF_2007022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borcher@cern.ch" TargetMode="External" /><Relationship Id="rId2" Type="http://schemas.openxmlformats.org/officeDocument/2006/relationships/hyperlink" Target="mailto:fborcher@cern.ch" TargetMode="External" /><Relationship Id="rId3" Type="http://schemas.openxmlformats.org/officeDocument/2006/relationships/hyperlink" Target="mailto:fborcher@cern.ch" TargetMode="External" /><Relationship Id="rId4" Type="http://schemas.openxmlformats.org/officeDocument/2006/relationships/hyperlink" Target="mailto:fborcher@cern.ch" TargetMode="External" /><Relationship Id="rId5" Type="http://schemas.openxmlformats.org/officeDocument/2006/relationships/hyperlink" Target="mailto:fborcher@cern.ch" TargetMode="External" /><Relationship Id="rId6" Type="http://schemas.openxmlformats.org/officeDocument/2006/relationships/hyperlink" Target="mailto:fborcher@cern.ch" TargetMode="External" /><Relationship Id="rId7" Type="http://schemas.openxmlformats.org/officeDocument/2006/relationships/hyperlink" Target="mailto:fborcher@cern.ch"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borcher@cern.ch" TargetMode="External" /><Relationship Id="rId2" Type="http://schemas.openxmlformats.org/officeDocument/2006/relationships/hyperlink" Target="mailto:fborcher@cern.ch"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borcher@cern.ch" TargetMode="External" /><Relationship Id="rId2" Type="http://schemas.openxmlformats.org/officeDocument/2006/relationships/hyperlink" Target="mailto:fborcher@cern.ch" TargetMode="External" /><Relationship Id="rId3" Type="http://schemas.openxmlformats.org/officeDocument/2006/relationships/hyperlink" Target="mailto:fborcher@cern.ch" TargetMode="External" /><Relationship Id="rId4" Type="http://schemas.openxmlformats.org/officeDocument/2006/relationships/hyperlink" Target="mailto:fborcher@cern.ch" TargetMode="External" /><Relationship Id="rId5" Type="http://schemas.openxmlformats.org/officeDocument/2006/relationships/hyperlink" Target="mailto:fborcher@cern.ch" TargetMode="External" /><Relationship Id="rId6" Type="http://schemas.openxmlformats.org/officeDocument/2006/relationships/hyperlink" Target="mailto:fborcher@cern.ch" TargetMode="External" /><Relationship Id="rId7" Type="http://schemas.openxmlformats.org/officeDocument/2006/relationships/hyperlink" Target="mailto:fborcher@cern.ch" TargetMode="External" /><Relationship Id="rId8" Type="http://schemas.openxmlformats.org/officeDocument/2006/relationships/hyperlink" Target="mailto:fborcher@cern.ch" TargetMode="External" /><Relationship Id="rId9" Type="http://schemas.openxmlformats.org/officeDocument/2006/relationships/hyperlink" Target="mailto:fborcher@cern.ch" TargetMode="External" /><Relationship Id="rId10" Type="http://schemas.openxmlformats.org/officeDocument/2006/relationships/hyperlink" Target="mailto:fborcher@cern.ch" TargetMode="External" /><Relationship Id="rId11" Type="http://schemas.openxmlformats.org/officeDocument/2006/relationships/hyperlink" Target="mailto:fborcher@cern.ch" TargetMode="External" /><Relationship Id="rId12" Type="http://schemas.openxmlformats.org/officeDocument/2006/relationships/hyperlink" Target="mailto:fborcher@cern.ch" TargetMode="External" /><Relationship Id="rId13" Type="http://schemas.openxmlformats.org/officeDocument/2006/relationships/hyperlink" Target="mailto:fborcher@cern.ch" TargetMode="External" /><Relationship Id="rId14" Type="http://schemas.openxmlformats.org/officeDocument/2006/relationships/hyperlink" Target="mailto:fborcher@cern.ch" TargetMode="External" /><Relationship Id="rId15" Type="http://schemas.openxmlformats.org/officeDocument/2006/relationships/hyperlink" Target="mailto:fborcher@cern.ch" TargetMode="External" /><Relationship Id="rId16" Type="http://schemas.openxmlformats.org/officeDocument/2006/relationships/hyperlink" Target="mailto:fborcher@cern.ch" TargetMode="External" /><Relationship Id="rId17" Type="http://schemas.openxmlformats.org/officeDocument/2006/relationships/hyperlink" Target="mailto:fborcher@cern.ch" TargetMode="External" /><Relationship Id="rId18" Type="http://schemas.openxmlformats.org/officeDocument/2006/relationships/hyperlink" Target="mailto:fborcher@cern.ch" TargetMode="External" /><Relationship Id="rId19" Type="http://schemas.openxmlformats.org/officeDocument/2006/relationships/hyperlink" Target="mailto:fborcher@cern.ch" TargetMode="External" /><Relationship Id="rId20" Type="http://schemas.openxmlformats.org/officeDocument/2006/relationships/hyperlink" Target="mailto:fborcher@cern.ch" TargetMode="External" /><Relationship Id="rId21" Type="http://schemas.openxmlformats.org/officeDocument/2006/relationships/hyperlink" Target="mailto:fborcher@cern.ch" TargetMode="External" /><Relationship Id="rId22" Type="http://schemas.openxmlformats.org/officeDocument/2006/relationships/hyperlink" Target="mailto:fborcher@cern.ch" TargetMode="External" /><Relationship Id="rId23" Type="http://schemas.openxmlformats.org/officeDocument/2006/relationships/hyperlink" Target="mailto:fborcher@cern.ch" TargetMode="External" /><Relationship Id="rId24" Type="http://schemas.openxmlformats.org/officeDocument/2006/relationships/hyperlink" Target="mailto:fborcher@cern.ch" TargetMode="External" /><Relationship Id="rId25" Type="http://schemas.openxmlformats.org/officeDocument/2006/relationships/hyperlink" Target="mailto:fborcher@cern.ch" TargetMode="External" /><Relationship Id="rId26" Type="http://schemas.openxmlformats.org/officeDocument/2006/relationships/hyperlink" Target="mailto:fborcher@cern.ch" TargetMode="External" /><Relationship Id="rId27" Type="http://schemas.openxmlformats.org/officeDocument/2006/relationships/hyperlink" Target="mailto:fborcher@cern.ch" TargetMode="External" /><Relationship Id="rId28" Type="http://schemas.openxmlformats.org/officeDocument/2006/relationships/hyperlink" Target="mailto:fborcher@cern.ch" TargetMode="External" /><Relationship Id="rId29" Type="http://schemas.openxmlformats.org/officeDocument/2006/relationships/hyperlink" Target="mailto:fborcher@cern.ch" TargetMode="External" /><Relationship Id="rId30" Type="http://schemas.openxmlformats.org/officeDocument/2006/relationships/hyperlink" Target="mailto:fborcher@cern.ch" TargetMode="External" /><Relationship Id="rId31" Type="http://schemas.openxmlformats.org/officeDocument/2006/relationships/hyperlink" Target="mailto:fborcher@cern.ch" TargetMode="External" /><Relationship Id="rId32" Type="http://schemas.openxmlformats.org/officeDocument/2006/relationships/hyperlink" Target="mailto:fborcher@cern.ch" TargetMode="External" /><Relationship Id="rId33" Type="http://schemas.openxmlformats.org/officeDocument/2006/relationships/hyperlink" Target="mailto:fborcher@cern.ch" TargetMode="External" /><Relationship Id="rId34" Type="http://schemas.openxmlformats.org/officeDocument/2006/relationships/hyperlink" Target="mailto:fborcher@cern.ch" TargetMode="External" /><Relationship Id="rId35" Type="http://schemas.openxmlformats.org/officeDocument/2006/relationships/hyperlink" Target="mailto:fborcher@cern.ch" TargetMode="External" /><Relationship Id="rId36" Type="http://schemas.openxmlformats.org/officeDocument/2006/relationships/hyperlink" Target="mailto:fborcher@cern.ch" TargetMode="External" /><Relationship Id="rId37" Type="http://schemas.openxmlformats.org/officeDocument/2006/relationships/hyperlink" Target="mailto:fborcher@cern.ch" TargetMode="External" /><Relationship Id="rId38" Type="http://schemas.openxmlformats.org/officeDocument/2006/relationships/hyperlink" Target="mailto:fborcher@cern.ch" TargetMode="External" /><Relationship Id="rId39" Type="http://schemas.openxmlformats.org/officeDocument/2006/relationships/hyperlink" Target="mailto:fborcher@cern.ch" TargetMode="External" /><Relationship Id="rId40" Type="http://schemas.openxmlformats.org/officeDocument/2006/relationships/hyperlink" Target="mailto:fborcher@cern.ch" TargetMode="External" /><Relationship Id="rId41" Type="http://schemas.openxmlformats.org/officeDocument/2006/relationships/hyperlink" Target="mailto:fborcher@cern.ch" TargetMode="External" /><Relationship Id="rId42" Type="http://schemas.openxmlformats.org/officeDocument/2006/relationships/hyperlink" Target="mailto:fborcher@cern.ch" TargetMode="External" /><Relationship Id="rId43" Type="http://schemas.openxmlformats.org/officeDocument/2006/relationships/hyperlink" Target="mailto:fborcher@cern.ch" TargetMode="External" /><Relationship Id="rId44" Type="http://schemas.openxmlformats.org/officeDocument/2006/relationships/hyperlink" Target="mailto:fborcher@cern.ch" TargetMode="External" /><Relationship Id="rId45" Type="http://schemas.openxmlformats.org/officeDocument/2006/relationships/hyperlink" Target="mailto:fborcher@cern.ch" TargetMode="External" /><Relationship Id="rId46" Type="http://schemas.openxmlformats.org/officeDocument/2006/relationships/hyperlink" Target="mailto:fborcher@cern.ch" TargetMode="External" /><Relationship Id="rId47" Type="http://schemas.openxmlformats.org/officeDocument/2006/relationships/hyperlink" Target="mailto:fborcher@cern.ch" TargetMode="External" /><Relationship Id="rId48" Type="http://schemas.openxmlformats.org/officeDocument/2006/relationships/hyperlink" Target="mailto:fborcher@cern.ch" TargetMode="External" /><Relationship Id="rId49" Type="http://schemas.openxmlformats.org/officeDocument/2006/relationships/hyperlink" Target="mailto:fborcher@cern.ch" TargetMode="External" /><Relationship Id="rId50" Type="http://schemas.openxmlformats.org/officeDocument/2006/relationships/hyperlink" Target="mailto:fborcher@cern.ch" TargetMode="External" /><Relationship Id="rId51" Type="http://schemas.openxmlformats.org/officeDocument/2006/relationships/hyperlink" Target="mailto:fborcher@cern.ch" TargetMode="External" /><Relationship Id="rId52" Type="http://schemas.openxmlformats.org/officeDocument/2006/relationships/hyperlink" Target="mailto:fborcher@cern.ch" TargetMode="External" /><Relationship Id="rId53" Type="http://schemas.openxmlformats.org/officeDocument/2006/relationships/hyperlink" Target="mailto:fborcher@cern.ch" TargetMode="External" /><Relationship Id="rId54" Type="http://schemas.openxmlformats.org/officeDocument/2006/relationships/hyperlink" Target="mailto:fborcher@cern.ch" TargetMode="External" /><Relationship Id="rId55" Type="http://schemas.openxmlformats.org/officeDocument/2006/relationships/hyperlink" Target="mailto:fborcher@cern.ch" TargetMode="External" /><Relationship Id="rId56" Type="http://schemas.openxmlformats.org/officeDocument/2006/relationships/hyperlink" Target="mailto:fborcher@cern.ch" TargetMode="External" /><Relationship Id="rId57" Type="http://schemas.openxmlformats.org/officeDocument/2006/relationships/hyperlink" Target="mailto:fborcher@cern.ch" TargetMode="External" /><Relationship Id="rId58" Type="http://schemas.openxmlformats.org/officeDocument/2006/relationships/hyperlink" Target="mailto:fborcher@cern.ch" TargetMode="External" /><Relationship Id="rId59" Type="http://schemas.openxmlformats.org/officeDocument/2006/relationships/hyperlink" Target="mailto:fborcher@cern.ch" TargetMode="External" /><Relationship Id="rId60" Type="http://schemas.openxmlformats.org/officeDocument/2006/relationships/hyperlink" Target="mailto:fborcher@cern.ch" TargetMode="External" /><Relationship Id="rId61" Type="http://schemas.openxmlformats.org/officeDocument/2006/relationships/hyperlink" Target="mailto:fborcher@cern.ch" TargetMode="External" /><Relationship Id="rId62" Type="http://schemas.openxmlformats.org/officeDocument/2006/relationships/hyperlink" Target="mailto:fborcher@cern.ch" TargetMode="External" /><Relationship Id="rId63" Type="http://schemas.openxmlformats.org/officeDocument/2006/relationships/hyperlink" Target="mailto:fborcher@cern.ch" TargetMode="External" /><Relationship Id="rId64" Type="http://schemas.openxmlformats.org/officeDocument/2006/relationships/hyperlink" Target="mailto:fborcher@cern.ch" TargetMode="External" /><Relationship Id="rId65" Type="http://schemas.openxmlformats.org/officeDocument/2006/relationships/hyperlink" Target="mailto:fborcher@cern.ch" TargetMode="External" /><Relationship Id="rId66" Type="http://schemas.openxmlformats.org/officeDocument/2006/relationships/hyperlink" Target="mailto:fborcher@cern.ch" TargetMode="External" /><Relationship Id="rId67" Type="http://schemas.openxmlformats.org/officeDocument/2006/relationships/hyperlink" Target="mailto:fborcher@cern.ch" TargetMode="External" /><Relationship Id="rId68" Type="http://schemas.openxmlformats.org/officeDocument/2006/relationships/hyperlink" Target="mailto:fborcher@cern.ch" TargetMode="External" /><Relationship Id="rId69" Type="http://schemas.openxmlformats.org/officeDocument/2006/relationships/hyperlink" Target="mailto:fborcher@cern.ch" TargetMode="External" /><Relationship Id="rId70" Type="http://schemas.openxmlformats.org/officeDocument/2006/relationships/comments" Target="../comments4.xml" /><Relationship Id="rId71" Type="http://schemas.openxmlformats.org/officeDocument/2006/relationships/vmlDrawing" Target="../drawings/vmlDrawing3.vml" /><Relationship Id="rId7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aniel.Holmes@cern.ch" TargetMode="External" /><Relationship Id="rId2" Type="http://schemas.openxmlformats.org/officeDocument/2006/relationships/hyperlink" Target="mailto:Daniel.Holmes@cern.ch" TargetMode="External" /><Relationship Id="rId3" Type="http://schemas.openxmlformats.org/officeDocument/2006/relationships/comments" Target="../comments5.xml" /><Relationship Id="rId4" Type="http://schemas.openxmlformats.org/officeDocument/2006/relationships/vmlDrawing" Target="../drawings/vmlDrawing4.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fborcher@cern.ch" TargetMode="External" /><Relationship Id="rId2" Type="http://schemas.openxmlformats.org/officeDocument/2006/relationships/hyperlink" Target="mailto:fborcher@cern.ch" TargetMode="External" /><Relationship Id="rId3" Type="http://schemas.openxmlformats.org/officeDocument/2006/relationships/hyperlink" Target="mailto:fborcher@cern.ch" TargetMode="External" /><Relationship Id="rId4" Type="http://schemas.openxmlformats.org/officeDocument/2006/relationships/hyperlink" Target="mailto:fborcher@cern.ch" TargetMode="External" /><Relationship Id="rId5" Type="http://schemas.openxmlformats.org/officeDocument/2006/relationships/comments" Target="../comments7.xml" /><Relationship Id="rId6" Type="http://schemas.openxmlformats.org/officeDocument/2006/relationships/vmlDrawing" Target="../drawings/vmlDrawing5.vml" /><Relationship Id="rId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dimension ref="A1:AA3688"/>
  <sheetViews>
    <sheetView workbookViewId="0" topLeftCell="F1">
      <pane ySplit="1950" topLeftCell="BM68" activePane="bottomLeft" state="split"/>
      <selection pane="topLeft" activeCell="A1" sqref="A1"/>
      <selection pane="bottomLeft" activeCell="I97" sqref="I97"/>
    </sheetView>
  </sheetViews>
  <sheetFormatPr defaultColWidth="9.140625" defaultRowHeight="12.75"/>
  <cols>
    <col min="1" max="1" width="4.57421875" style="2" customWidth="1"/>
    <col min="2" max="2" width="10.7109375" style="46" customWidth="1"/>
    <col min="3" max="3" width="6.8515625" style="6" customWidth="1"/>
    <col min="4" max="4" width="5.8515625" style="2" customWidth="1"/>
    <col min="5" max="5" width="9.140625" style="2" customWidth="1"/>
    <col min="6" max="6" width="10.140625" style="2" bestFit="1" customWidth="1"/>
    <col min="7" max="7" width="5.00390625" style="5" customWidth="1"/>
    <col min="8" max="8" width="10.57421875" style="5" customWidth="1"/>
    <col min="9" max="9" width="8.421875" style="5" customWidth="1"/>
    <col min="10" max="10" width="3.28125" style="5" customWidth="1"/>
    <col min="11" max="11" width="3.57421875" style="5" customWidth="1"/>
    <col min="12" max="12" width="6.421875" style="5" customWidth="1"/>
    <col min="13" max="13" width="18.8515625" style="1" customWidth="1"/>
    <col min="14" max="14" width="21.421875" style="0" customWidth="1"/>
    <col min="15" max="15" width="11.8515625" style="0" customWidth="1"/>
    <col min="16" max="16" width="11.57421875" style="0" customWidth="1"/>
    <col min="17" max="17" width="6.140625" style="0" customWidth="1"/>
    <col min="18" max="18" width="9.57421875" style="0" customWidth="1"/>
    <col min="19" max="19" width="12.28125" style="0" customWidth="1"/>
  </cols>
  <sheetData>
    <row r="1" spans="1:27" s="3" customFormat="1" ht="102.75" thickBot="1">
      <c r="A1" s="13" t="s">
        <v>31</v>
      </c>
      <c r="B1" s="43" t="s">
        <v>3</v>
      </c>
      <c r="C1" s="14" t="s">
        <v>11</v>
      </c>
      <c r="D1" s="13" t="s">
        <v>29</v>
      </c>
      <c r="E1" s="13" t="s">
        <v>4</v>
      </c>
      <c r="F1" s="13" t="s">
        <v>5</v>
      </c>
      <c r="G1" s="15" t="s">
        <v>6</v>
      </c>
      <c r="H1" s="15" t="s">
        <v>10</v>
      </c>
      <c r="I1" s="15" t="s">
        <v>0</v>
      </c>
      <c r="J1" s="16" t="s">
        <v>209</v>
      </c>
      <c r="K1" s="16" t="s">
        <v>7</v>
      </c>
      <c r="L1" s="15" t="s">
        <v>251</v>
      </c>
      <c r="M1" s="13" t="s">
        <v>8</v>
      </c>
      <c r="N1" s="7" t="s">
        <v>208</v>
      </c>
      <c r="O1" s="7" t="s">
        <v>195</v>
      </c>
      <c r="P1" s="8" t="s">
        <v>196</v>
      </c>
      <c r="Q1" s="9" t="s">
        <v>197</v>
      </c>
      <c r="R1" s="52" t="s">
        <v>64</v>
      </c>
      <c r="S1" s="11" t="s">
        <v>198</v>
      </c>
      <c r="T1" s="11" t="s">
        <v>199</v>
      </c>
      <c r="U1" s="11" t="s">
        <v>200</v>
      </c>
      <c r="V1" s="11" t="s">
        <v>201</v>
      </c>
      <c r="W1" s="11" t="s">
        <v>202</v>
      </c>
      <c r="X1" s="11" t="s">
        <v>203</v>
      </c>
      <c r="Y1" s="11" t="s">
        <v>204</v>
      </c>
      <c r="Z1" s="11" t="s">
        <v>205</v>
      </c>
      <c r="AA1" s="11" t="s">
        <v>206</v>
      </c>
    </row>
    <row r="2" ht="13.5" thickTop="1"/>
    <row r="3" spans="1:19" s="70" customFormat="1" ht="12.75">
      <c r="A3" s="67"/>
      <c r="B3" s="68">
        <v>39659</v>
      </c>
      <c r="C3" s="69" t="s">
        <v>137</v>
      </c>
      <c r="D3" s="67">
        <v>999</v>
      </c>
      <c r="E3" s="67" t="s">
        <v>191</v>
      </c>
      <c r="F3" s="67" t="s">
        <v>30</v>
      </c>
      <c r="G3" s="70" t="s">
        <v>13</v>
      </c>
      <c r="H3" s="70" t="s">
        <v>194</v>
      </c>
      <c r="I3" s="70" t="s">
        <v>259</v>
      </c>
      <c r="J3" s="70" t="s">
        <v>2</v>
      </c>
      <c r="K3" s="70">
        <v>4</v>
      </c>
      <c r="L3" s="70" t="s">
        <v>265</v>
      </c>
      <c r="M3" s="67" t="s">
        <v>266</v>
      </c>
      <c r="N3" s="70" t="s">
        <v>267</v>
      </c>
      <c r="O3" s="70" t="s">
        <v>268</v>
      </c>
      <c r="P3" s="70" t="s">
        <v>269</v>
      </c>
      <c r="Q3" s="70" t="s">
        <v>207</v>
      </c>
      <c r="R3" s="70" t="s">
        <v>54</v>
      </c>
      <c r="S3" s="70" t="s">
        <v>270</v>
      </c>
    </row>
    <row r="4" spans="1:19" s="70" customFormat="1" ht="12.75">
      <c r="A4" s="67"/>
      <c r="B4" s="68">
        <v>39659</v>
      </c>
      <c r="C4" s="69" t="s">
        <v>137</v>
      </c>
      <c r="D4" s="67">
        <v>999</v>
      </c>
      <c r="E4" s="67" t="s">
        <v>191</v>
      </c>
      <c r="F4" s="67" t="s">
        <v>30</v>
      </c>
      <c r="G4" s="70" t="s">
        <v>13</v>
      </c>
      <c r="H4" s="70" t="s">
        <v>194</v>
      </c>
      <c r="I4" s="70" t="s">
        <v>259</v>
      </c>
      <c r="J4" s="70" t="s">
        <v>2</v>
      </c>
      <c r="K4" s="70">
        <v>4</v>
      </c>
      <c r="L4" s="70" t="s">
        <v>265</v>
      </c>
      <c r="M4" s="67" t="s">
        <v>266</v>
      </c>
      <c r="N4" s="70" t="s">
        <v>267</v>
      </c>
      <c r="O4" s="70" t="s">
        <v>268</v>
      </c>
      <c r="P4" s="70" t="s">
        <v>269</v>
      </c>
      <c r="Q4" s="70" t="s">
        <v>207</v>
      </c>
      <c r="R4" s="70" t="s">
        <v>144</v>
      </c>
      <c r="S4" s="70" t="s">
        <v>270</v>
      </c>
    </row>
    <row r="5" spans="1:19" s="70" customFormat="1" ht="12.75">
      <c r="A5" s="67"/>
      <c r="B5" s="68">
        <v>39659</v>
      </c>
      <c r="C5" s="69" t="s">
        <v>137</v>
      </c>
      <c r="D5" s="67">
        <v>999</v>
      </c>
      <c r="E5" s="67" t="s">
        <v>191</v>
      </c>
      <c r="F5" s="67" t="s">
        <v>30</v>
      </c>
      <c r="G5" s="70" t="s">
        <v>13</v>
      </c>
      <c r="H5" s="70" t="s">
        <v>194</v>
      </c>
      <c r="I5" s="70" t="s">
        <v>259</v>
      </c>
      <c r="J5" s="70" t="s">
        <v>2</v>
      </c>
      <c r="K5" s="70">
        <v>10</v>
      </c>
      <c r="L5" s="70" t="s">
        <v>265</v>
      </c>
      <c r="M5" s="67" t="s">
        <v>266</v>
      </c>
      <c r="N5" s="70" t="s">
        <v>267</v>
      </c>
      <c r="O5" s="70" t="s">
        <v>268</v>
      </c>
      <c r="P5" s="70" t="s">
        <v>271</v>
      </c>
      <c r="Q5" s="70" t="s">
        <v>207</v>
      </c>
      <c r="R5" s="70" t="s">
        <v>54</v>
      </c>
      <c r="S5" s="70" t="s">
        <v>270</v>
      </c>
    </row>
    <row r="6" spans="1:19" s="70" customFormat="1" ht="12.75">
      <c r="A6" s="67"/>
      <c r="B6" s="68">
        <v>39659</v>
      </c>
      <c r="C6" s="69" t="s">
        <v>137</v>
      </c>
      <c r="D6" s="67">
        <v>999</v>
      </c>
      <c r="E6" s="67" t="s">
        <v>191</v>
      </c>
      <c r="F6" s="67" t="s">
        <v>30</v>
      </c>
      <c r="G6" s="70" t="s">
        <v>13</v>
      </c>
      <c r="H6" s="70" t="s">
        <v>194</v>
      </c>
      <c r="I6" s="70" t="s">
        <v>259</v>
      </c>
      <c r="J6" s="70" t="s">
        <v>2</v>
      </c>
      <c r="K6" s="70">
        <v>10</v>
      </c>
      <c r="L6" s="70" t="s">
        <v>265</v>
      </c>
      <c r="M6" s="67" t="s">
        <v>266</v>
      </c>
      <c r="N6" s="70" t="s">
        <v>267</v>
      </c>
      <c r="O6" s="70" t="s">
        <v>268</v>
      </c>
      <c r="P6" s="70" t="s">
        <v>271</v>
      </c>
      <c r="Q6" s="70" t="s">
        <v>207</v>
      </c>
      <c r="R6" s="70" t="s">
        <v>144</v>
      </c>
      <c r="S6" s="70" t="s">
        <v>270</v>
      </c>
    </row>
    <row r="7" spans="1:13" s="70" customFormat="1" ht="12.75">
      <c r="A7" s="67"/>
      <c r="B7" s="68"/>
      <c r="C7" s="69"/>
      <c r="D7" s="67"/>
      <c r="E7" s="67"/>
      <c r="F7" s="67"/>
      <c r="M7" s="67"/>
    </row>
    <row r="8" spans="1:19" s="70" customFormat="1" ht="12.75">
      <c r="A8" s="67"/>
      <c r="B8" s="68">
        <v>39659</v>
      </c>
      <c r="C8" s="69" t="s">
        <v>137</v>
      </c>
      <c r="D8" s="67">
        <v>5118</v>
      </c>
      <c r="E8" s="67" t="s">
        <v>191</v>
      </c>
      <c r="F8" s="67" t="s">
        <v>274</v>
      </c>
      <c r="G8" s="70" t="s">
        <v>13</v>
      </c>
      <c r="H8" s="70" t="s">
        <v>194</v>
      </c>
      <c r="I8" s="70" t="s">
        <v>259</v>
      </c>
      <c r="J8" s="70" t="s">
        <v>2</v>
      </c>
      <c r="K8" s="70">
        <v>6</v>
      </c>
      <c r="L8" s="70" t="s">
        <v>272</v>
      </c>
      <c r="M8" s="67" t="s">
        <v>273</v>
      </c>
      <c r="N8" s="70" t="s">
        <v>279</v>
      </c>
      <c r="O8" s="70" t="s">
        <v>268</v>
      </c>
      <c r="P8" s="70" t="s">
        <v>280</v>
      </c>
      <c r="Q8" s="70" t="s">
        <v>207</v>
      </c>
      <c r="R8" s="70" t="s">
        <v>54</v>
      </c>
      <c r="S8" s="70" t="s">
        <v>281</v>
      </c>
    </row>
    <row r="9" spans="1:19" s="70" customFormat="1" ht="12.75">
      <c r="A9" s="67"/>
      <c r="B9" s="68">
        <v>39659</v>
      </c>
      <c r="C9" s="69" t="s">
        <v>137</v>
      </c>
      <c r="D9" s="67">
        <v>5369</v>
      </c>
      <c r="E9" s="67" t="s">
        <v>191</v>
      </c>
      <c r="F9" s="67" t="s">
        <v>274</v>
      </c>
      <c r="G9" s="70" t="s">
        <v>13</v>
      </c>
      <c r="H9" s="70" t="s">
        <v>194</v>
      </c>
      <c r="I9" s="70" t="s">
        <v>259</v>
      </c>
      <c r="J9" s="70" t="s">
        <v>2</v>
      </c>
      <c r="K9" s="70">
        <v>6</v>
      </c>
      <c r="L9" s="70" t="s">
        <v>272</v>
      </c>
      <c r="M9" s="67" t="s">
        <v>2</v>
      </c>
      <c r="N9" s="70" t="s">
        <v>282</v>
      </c>
      <c r="O9" s="70" t="s">
        <v>268</v>
      </c>
      <c r="P9" s="70" t="s">
        <v>280</v>
      </c>
      <c r="Q9" s="70" t="s">
        <v>207</v>
      </c>
      <c r="R9" s="70" t="s">
        <v>144</v>
      </c>
      <c r="S9" s="70" t="s">
        <v>283</v>
      </c>
    </row>
    <row r="10" spans="1:19" s="70" customFormat="1" ht="12.75">
      <c r="A10" s="67"/>
      <c r="B10" s="68">
        <v>39659</v>
      </c>
      <c r="C10" s="69" t="s">
        <v>137</v>
      </c>
      <c r="D10" s="67">
        <v>5369</v>
      </c>
      <c r="E10" s="67" t="s">
        <v>191</v>
      </c>
      <c r="F10" s="67" t="s">
        <v>274</v>
      </c>
      <c r="G10" s="70" t="s">
        <v>13</v>
      </c>
      <c r="H10" s="70" t="s">
        <v>194</v>
      </c>
      <c r="I10" s="70" t="s">
        <v>259</v>
      </c>
      <c r="J10" s="70" t="s">
        <v>2</v>
      </c>
      <c r="K10" s="70">
        <v>14</v>
      </c>
      <c r="L10" s="70" t="s">
        <v>272</v>
      </c>
      <c r="M10" s="67" t="s">
        <v>273</v>
      </c>
      <c r="N10" s="70" t="s">
        <v>282</v>
      </c>
      <c r="O10" s="70" t="s">
        <v>268</v>
      </c>
      <c r="P10" s="70" t="s">
        <v>284</v>
      </c>
      <c r="Q10" s="70" t="s">
        <v>207</v>
      </c>
      <c r="R10" s="70" t="s">
        <v>54</v>
      </c>
      <c r="S10" s="70" t="s">
        <v>283</v>
      </c>
    </row>
    <row r="11" spans="1:19" s="70" customFormat="1" ht="12.75">
      <c r="A11" s="67"/>
      <c r="B11" s="68">
        <v>39659</v>
      </c>
      <c r="C11" s="69" t="s">
        <v>137</v>
      </c>
      <c r="D11" s="67">
        <v>5118</v>
      </c>
      <c r="E11" s="67" t="s">
        <v>191</v>
      </c>
      <c r="F11" s="67" t="s">
        <v>274</v>
      </c>
      <c r="G11" s="70" t="s">
        <v>13</v>
      </c>
      <c r="H11" s="70" t="s">
        <v>194</v>
      </c>
      <c r="I11" s="70" t="s">
        <v>259</v>
      </c>
      <c r="J11" s="70" t="s">
        <v>2</v>
      </c>
      <c r="K11" s="70">
        <v>14</v>
      </c>
      <c r="L11" s="70" t="s">
        <v>272</v>
      </c>
      <c r="M11" s="67" t="s">
        <v>2</v>
      </c>
      <c r="N11" s="70" t="s">
        <v>279</v>
      </c>
      <c r="O11" s="70" t="s">
        <v>268</v>
      </c>
      <c r="P11" s="70" t="s">
        <v>284</v>
      </c>
      <c r="Q11" s="70" t="s">
        <v>207</v>
      </c>
      <c r="R11" s="70" t="s">
        <v>144</v>
      </c>
      <c r="S11" s="70" t="s">
        <v>281</v>
      </c>
    </row>
    <row r="12" spans="1:13" s="70" customFormat="1" ht="12.75">
      <c r="A12" s="67"/>
      <c r="B12" s="68"/>
      <c r="C12" s="69"/>
      <c r="D12" s="67"/>
      <c r="E12" s="67"/>
      <c r="F12" s="67"/>
      <c r="M12" s="67"/>
    </row>
    <row r="13" spans="1:19" s="70" customFormat="1" ht="12.75">
      <c r="A13" s="67"/>
      <c r="B13" s="68">
        <v>39659</v>
      </c>
      <c r="C13" s="69" t="s">
        <v>137</v>
      </c>
      <c r="D13" s="67">
        <v>5124</v>
      </c>
      <c r="E13" s="67" t="s">
        <v>191</v>
      </c>
      <c r="F13" s="67" t="s">
        <v>275</v>
      </c>
      <c r="G13" s="70" t="s">
        <v>13</v>
      </c>
      <c r="H13" s="70" t="s">
        <v>194</v>
      </c>
      <c r="I13" s="70" t="s">
        <v>259</v>
      </c>
      <c r="J13" s="70" t="s">
        <v>2</v>
      </c>
      <c r="K13" s="70">
        <v>4</v>
      </c>
      <c r="L13" s="70" t="s">
        <v>265</v>
      </c>
      <c r="M13" s="67" t="s">
        <v>276</v>
      </c>
      <c r="N13" s="70" t="s">
        <v>285</v>
      </c>
      <c r="O13" s="70" t="s">
        <v>268</v>
      </c>
      <c r="P13" s="70" t="s">
        <v>269</v>
      </c>
      <c r="Q13" s="70" t="s">
        <v>207</v>
      </c>
      <c r="R13" s="70" t="s">
        <v>54</v>
      </c>
      <c r="S13" s="70" t="s">
        <v>286</v>
      </c>
    </row>
    <row r="14" spans="1:19" s="70" customFormat="1" ht="12.75">
      <c r="A14" s="67"/>
      <c r="B14" s="68">
        <v>39659</v>
      </c>
      <c r="C14" s="69" t="s">
        <v>137</v>
      </c>
      <c r="D14" s="67">
        <v>5129</v>
      </c>
      <c r="E14" s="67" t="s">
        <v>191</v>
      </c>
      <c r="F14" s="67" t="s">
        <v>275</v>
      </c>
      <c r="G14" s="70" t="s">
        <v>13</v>
      </c>
      <c r="H14" s="70" t="s">
        <v>194</v>
      </c>
      <c r="I14" s="70" t="s">
        <v>259</v>
      </c>
      <c r="J14" s="70" t="s">
        <v>2</v>
      </c>
      <c r="K14" s="70">
        <v>4</v>
      </c>
      <c r="L14" s="70" t="s">
        <v>265</v>
      </c>
      <c r="M14" s="67" t="s">
        <v>2</v>
      </c>
      <c r="N14" s="70" t="s">
        <v>287</v>
      </c>
      <c r="O14" s="70" t="s">
        <v>268</v>
      </c>
      <c r="P14" s="70" t="s">
        <v>269</v>
      </c>
      <c r="Q14" s="70" t="s">
        <v>207</v>
      </c>
      <c r="R14" s="70" t="s">
        <v>144</v>
      </c>
      <c r="S14" s="70" t="s">
        <v>288</v>
      </c>
    </row>
    <row r="15" spans="1:19" s="70" customFormat="1" ht="12.75">
      <c r="A15" s="67"/>
      <c r="B15" s="68">
        <v>39659</v>
      </c>
      <c r="C15" s="69" t="s">
        <v>137</v>
      </c>
      <c r="D15" s="67">
        <v>5129</v>
      </c>
      <c r="E15" s="67" t="s">
        <v>191</v>
      </c>
      <c r="F15" s="67" t="s">
        <v>275</v>
      </c>
      <c r="G15" s="70" t="s">
        <v>13</v>
      </c>
      <c r="H15" s="70" t="s">
        <v>194</v>
      </c>
      <c r="I15" s="70" t="s">
        <v>259</v>
      </c>
      <c r="J15" s="70" t="s">
        <v>2</v>
      </c>
      <c r="K15" s="70">
        <v>10</v>
      </c>
      <c r="L15" s="70" t="s">
        <v>265</v>
      </c>
      <c r="M15" s="67" t="s">
        <v>276</v>
      </c>
      <c r="N15" s="70" t="s">
        <v>287</v>
      </c>
      <c r="O15" s="70" t="s">
        <v>268</v>
      </c>
      <c r="P15" s="70" t="s">
        <v>271</v>
      </c>
      <c r="Q15" s="70" t="s">
        <v>207</v>
      </c>
      <c r="R15" s="70" t="s">
        <v>54</v>
      </c>
      <c r="S15" s="70" t="s">
        <v>288</v>
      </c>
    </row>
    <row r="16" spans="1:19" s="70" customFormat="1" ht="12.75">
      <c r="A16" s="67"/>
      <c r="B16" s="68">
        <v>39659</v>
      </c>
      <c r="C16" s="69" t="s">
        <v>137</v>
      </c>
      <c r="D16" s="67">
        <v>5124</v>
      </c>
      <c r="E16" s="67" t="s">
        <v>191</v>
      </c>
      <c r="F16" s="67" t="s">
        <v>275</v>
      </c>
      <c r="G16" s="70" t="s">
        <v>13</v>
      </c>
      <c r="H16" s="70" t="s">
        <v>194</v>
      </c>
      <c r="I16" s="70" t="s">
        <v>259</v>
      </c>
      <c r="J16" s="70" t="s">
        <v>2</v>
      </c>
      <c r="K16" s="70">
        <v>10</v>
      </c>
      <c r="L16" s="70" t="s">
        <v>265</v>
      </c>
      <c r="M16" s="67" t="s">
        <v>2</v>
      </c>
      <c r="N16" s="70" t="s">
        <v>285</v>
      </c>
      <c r="O16" s="70" t="s">
        <v>268</v>
      </c>
      <c r="P16" s="70" t="s">
        <v>271</v>
      </c>
      <c r="Q16" s="70" t="s">
        <v>207</v>
      </c>
      <c r="R16" s="70" t="s">
        <v>144</v>
      </c>
      <c r="S16" s="70" t="s">
        <v>286</v>
      </c>
    </row>
    <row r="17" spans="1:13" s="70" customFormat="1" ht="12.75">
      <c r="A17" s="67"/>
      <c r="B17" s="68"/>
      <c r="C17" s="69"/>
      <c r="D17" s="67"/>
      <c r="E17" s="67"/>
      <c r="F17" s="67"/>
      <c r="M17" s="67"/>
    </row>
    <row r="18" spans="1:19" s="70" customFormat="1" ht="12.75">
      <c r="A18" s="67"/>
      <c r="B18" s="68">
        <v>39659</v>
      </c>
      <c r="C18" s="69" t="s">
        <v>137</v>
      </c>
      <c r="D18" s="67">
        <v>5172</v>
      </c>
      <c r="E18" s="67" t="s">
        <v>191</v>
      </c>
      <c r="F18" s="67" t="s">
        <v>30</v>
      </c>
      <c r="G18" s="70" t="s">
        <v>13</v>
      </c>
      <c r="H18" s="70" t="s">
        <v>192</v>
      </c>
      <c r="I18" s="70" t="s">
        <v>124</v>
      </c>
      <c r="J18" s="70" t="s">
        <v>2</v>
      </c>
      <c r="K18" s="70">
        <v>4</v>
      </c>
      <c r="L18" s="70" t="s">
        <v>277</v>
      </c>
      <c r="M18" s="67" t="s">
        <v>278</v>
      </c>
      <c r="N18" s="70" t="s">
        <v>289</v>
      </c>
      <c r="O18" s="70" t="s">
        <v>268</v>
      </c>
      <c r="P18" s="70" t="s">
        <v>290</v>
      </c>
      <c r="Q18" s="70" t="s">
        <v>207</v>
      </c>
      <c r="R18" s="70" t="s">
        <v>54</v>
      </c>
      <c r="S18" s="70" t="s">
        <v>291</v>
      </c>
    </row>
    <row r="19" spans="1:19" s="70" customFormat="1" ht="12.75">
      <c r="A19" s="67"/>
      <c r="B19" s="68">
        <v>39659</v>
      </c>
      <c r="C19" s="69" t="s">
        <v>137</v>
      </c>
      <c r="D19" s="67">
        <v>5170</v>
      </c>
      <c r="E19" s="67" t="s">
        <v>191</v>
      </c>
      <c r="F19" s="67" t="s">
        <v>30</v>
      </c>
      <c r="G19" s="70" t="s">
        <v>13</v>
      </c>
      <c r="H19" s="70" t="s">
        <v>192</v>
      </c>
      <c r="I19" s="70" t="s">
        <v>124</v>
      </c>
      <c r="J19" s="70" t="s">
        <v>2</v>
      </c>
      <c r="K19" s="70">
        <v>4</v>
      </c>
      <c r="L19" s="70" t="s">
        <v>277</v>
      </c>
      <c r="M19" s="67" t="s">
        <v>2</v>
      </c>
      <c r="N19" s="70" t="s">
        <v>292</v>
      </c>
      <c r="O19" s="70" t="s">
        <v>268</v>
      </c>
      <c r="P19" s="70" t="s">
        <v>290</v>
      </c>
      <c r="Q19" s="70" t="s">
        <v>207</v>
      </c>
      <c r="R19" s="70" t="s">
        <v>144</v>
      </c>
      <c r="S19" s="70" t="s">
        <v>293</v>
      </c>
    </row>
    <row r="20" spans="1:19" s="70" customFormat="1" ht="12.75">
      <c r="A20" s="67"/>
      <c r="B20" s="68">
        <v>39659</v>
      </c>
      <c r="C20" s="69" t="s">
        <v>137</v>
      </c>
      <c r="D20" s="67">
        <v>5170</v>
      </c>
      <c r="E20" s="67" t="s">
        <v>191</v>
      </c>
      <c r="F20" s="67" t="s">
        <v>30</v>
      </c>
      <c r="G20" s="70" t="s">
        <v>13</v>
      </c>
      <c r="H20" s="70" t="s">
        <v>192</v>
      </c>
      <c r="I20" s="70" t="s">
        <v>124</v>
      </c>
      <c r="J20" s="70" t="s">
        <v>2</v>
      </c>
      <c r="K20" s="70">
        <v>6</v>
      </c>
      <c r="L20" s="70" t="s">
        <v>277</v>
      </c>
      <c r="M20" s="67" t="s">
        <v>278</v>
      </c>
      <c r="N20" s="70" t="s">
        <v>292</v>
      </c>
      <c r="O20" s="70" t="s">
        <v>268</v>
      </c>
      <c r="P20" s="70" t="s">
        <v>294</v>
      </c>
      <c r="Q20" s="70" t="s">
        <v>207</v>
      </c>
      <c r="R20" s="70" t="s">
        <v>54</v>
      </c>
      <c r="S20" s="70" t="s">
        <v>293</v>
      </c>
    </row>
    <row r="21" spans="1:19" s="70" customFormat="1" ht="12.75">
      <c r="A21" s="67"/>
      <c r="B21" s="68">
        <v>39659</v>
      </c>
      <c r="C21" s="69" t="s">
        <v>137</v>
      </c>
      <c r="D21" s="67">
        <v>5172</v>
      </c>
      <c r="E21" s="67" t="s">
        <v>191</v>
      </c>
      <c r="F21" s="67" t="s">
        <v>30</v>
      </c>
      <c r="G21" s="70" t="s">
        <v>13</v>
      </c>
      <c r="H21" s="70" t="s">
        <v>192</v>
      </c>
      <c r="I21" s="70" t="s">
        <v>124</v>
      </c>
      <c r="J21" s="70" t="s">
        <v>2</v>
      </c>
      <c r="K21" s="70">
        <v>6</v>
      </c>
      <c r="L21" s="70" t="s">
        <v>277</v>
      </c>
      <c r="M21" s="67" t="s">
        <v>2</v>
      </c>
      <c r="N21" s="70" t="s">
        <v>289</v>
      </c>
      <c r="O21" s="70" t="s">
        <v>268</v>
      </c>
      <c r="P21" s="70" t="s">
        <v>294</v>
      </c>
      <c r="Q21" s="70" t="s">
        <v>207</v>
      </c>
      <c r="R21" s="70" t="s">
        <v>144</v>
      </c>
      <c r="S21" s="70" t="s">
        <v>291</v>
      </c>
    </row>
    <row r="22" spans="1:13" s="70" customFormat="1" ht="12.75">
      <c r="A22" s="67"/>
      <c r="B22" s="68"/>
      <c r="C22" s="69"/>
      <c r="D22" s="67"/>
      <c r="E22" s="67"/>
      <c r="F22" s="67"/>
      <c r="M22" s="67"/>
    </row>
    <row r="23" spans="1:19" s="70" customFormat="1" ht="12.75">
      <c r="A23" s="67"/>
      <c r="B23" s="68">
        <v>39675</v>
      </c>
      <c r="C23" s="69" t="s">
        <v>14</v>
      </c>
      <c r="D23" s="67">
        <v>5377</v>
      </c>
      <c r="E23" s="67" t="s">
        <v>191</v>
      </c>
      <c r="F23" s="67" t="s">
        <v>275</v>
      </c>
      <c r="G23" s="70" t="s">
        <v>13</v>
      </c>
      <c r="H23" s="70" t="s">
        <v>46</v>
      </c>
      <c r="I23" s="70" t="s">
        <v>79</v>
      </c>
      <c r="J23" s="70" t="s">
        <v>210</v>
      </c>
      <c r="K23" s="70">
        <v>20</v>
      </c>
      <c r="L23" s="70" t="s">
        <v>295</v>
      </c>
      <c r="M23" s="67" t="s">
        <v>296</v>
      </c>
      <c r="N23" s="70" t="s">
        <v>303</v>
      </c>
      <c r="O23" s="70" t="s">
        <v>304</v>
      </c>
      <c r="P23" s="70" t="s">
        <v>305</v>
      </c>
      <c r="Q23" s="70" t="s">
        <v>207</v>
      </c>
      <c r="R23" s="70" t="s">
        <v>54</v>
      </c>
      <c r="S23" s="70" t="s">
        <v>306</v>
      </c>
    </row>
    <row r="24" spans="1:19" s="70" customFormat="1" ht="12.75">
      <c r="A24" s="67"/>
      <c r="B24" s="68">
        <v>39675</v>
      </c>
      <c r="C24" s="69" t="s">
        <v>14</v>
      </c>
      <c r="D24" s="67">
        <v>5015</v>
      </c>
      <c r="E24" s="67" t="s">
        <v>191</v>
      </c>
      <c r="F24" s="67" t="s">
        <v>275</v>
      </c>
      <c r="G24" s="70" t="s">
        <v>13</v>
      </c>
      <c r="H24" s="70" t="s">
        <v>46</v>
      </c>
      <c r="I24" s="70" t="s">
        <v>79</v>
      </c>
      <c r="J24" s="70" t="s">
        <v>210</v>
      </c>
      <c r="K24" s="70">
        <v>20</v>
      </c>
      <c r="L24" s="70" t="s">
        <v>295</v>
      </c>
      <c r="M24" s="67" t="s">
        <v>2</v>
      </c>
      <c r="N24" s="70" t="s">
        <v>307</v>
      </c>
      <c r="O24" s="70" t="s">
        <v>304</v>
      </c>
      <c r="P24" s="70" t="s">
        <v>305</v>
      </c>
      <c r="Q24" s="70" t="s">
        <v>207</v>
      </c>
      <c r="R24" s="70" t="s">
        <v>144</v>
      </c>
      <c r="S24" s="70" t="s">
        <v>308</v>
      </c>
    </row>
    <row r="25" spans="1:13" s="70" customFormat="1" ht="12.75">
      <c r="A25" s="67"/>
      <c r="B25" s="68"/>
      <c r="C25" s="69"/>
      <c r="D25" s="67"/>
      <c r="E25" s="67"/>
      <c r="F25" s="67"/>
      <c r="M25" s="67"/>
    </row>
    <row r="26" spans="1:19" s="70" customFormat="1" ht="12.75">
      <c r="A26" s="67"/>
      <c r="B26" s="68">
        <v>39675</v>
      </c>
      <c r="C26" s="69" t="s">
        <v>14</v>
      </c>
      <c r="D26" s="67">
        <v>5402</v>
      </c>
      <c r="E26" s="67" t="s">
        <v>191</v>
      </c>
      <c r="F26" s="67" t="s">
        <v>275</v>
      </c>
      <c r="G26" s="70" t="s">
        <v>13</v>
      </c>
      <c r="H26" s="70" t="s">
        <v>50</v>
      </c>
      <c r="I26" s="70" t="s">
        <v>108</v>
      </c>
      <c r="J26" s="70" t="s">
        <v>210</v>
      </c>
      <c r="K26" s="70">
        <v>2</v>
      </c>
      <c r="L26" s="70" t="s">
        <v>297</v>
      </c>
      <c r="M26" s="67" t="s">
        <v>298</v>
      </c>
      <c r="N26" s="70" t="s">
        <v>309</v>
      </c>
      <c r="O26" s="70" t="s">
        <v>304</v>
      </c>
      <c r="P26" s="70" t="s">
        <v>310</v>
      </c>
      <c r="Q26" s="70" t="s">
        <v>207</v>
      </c>
      <c r="R26" s="70" t="s">
        <v>54</v>
      </c>
      <c r="S26" s="70" t="s">
        <v>311</v>
      </c>
    </row>
    <row r="27" spans="1:19" s="70" customFormat="1" ht="12.75">
      <c r="A27" s="67"/>
      <c r="B27" s="68">
        <v>39675</v>
      </c>
      <c r="C27" s="69" t="s">
        <v>14</v>
      </c>
      <c r="D27" s="67">
        <v>5473</v>
      </c>
      <c r="E27" s="67" t="s">
        <v>191</v>
      </c>
      <c r="F27" s="67" t="s">
        <v>275</v>
      </c>
      <c r="G27" s="70" t="s">
        <v>13</v>
      </c>
      <c r="H27" s="70" t="s">
        <v>50</v>
      </c>
      <c r="I27" s="70" t="s">
        <v>108</v>
      </c>
      <c r="J27" s="70" t="s">
        <v>210</v>
      </c>
      <c r="K27" s="70">
        <v>2</v>
      </c>
      <c r="L27" s="70" t="s">
        <v>297</v>
      </c>
      <c r="M27" s="67" t="s">
        <v>2</v>
      </c>
      <c r="N27" s="70" t="s">
        <v>312</v>
      </c>
      <c r="O27" s="70" t="s">
        <v>304</v>
      </c>
      <c r="P27" s="70" t="s">
        <v>310</v>
      </c>
      <c r="Q27" s="70" t="s">
        <v>207</v>
      </c>
      <c r="R27" s="70" t="s">
        <v>144</v>
      </c>
      <c r="S27" s="70" t="s">
        <v>313</v>
      </c>
    </row>
    <row r="28" spans="1:13" s="70" customFormat="1" ht="12.75">
      <c r="A28" s="67"/>
      <c r="B28" s="68"/>
      <c r="C28" s="69"/>
      <c r="D28" s="67"/>
      <c r="E28" s="67"/>
      <c r="F28" s="67"/>
      <c r="M28" s="67"/>
    </row>
    <row r="29" spans="1:19" s="70" customFormat="1" ht="12.75">
      <c r="A29" s="67"/>
      <c r="B29" s="68">
        <v>39675</v>
      </c>
      <c r="C29" s="69" t="s">
        <v>9</v>
      </c>
      <c r="D29" s="67">
        <v>253</v>
      </c>
      <c r="E29" s="67" t="s">
        <v>191</v>
      </c>
      <c r="F29" s="67" t="s">
        <v>275</v>
      </c>
      <c r="G29" s="70" t="s">
        <v>13</v>
      </c>
      <c r="H29" s="70" t="s">
        <v>193</v>
      </c>
      <c r="I29" s="70" t="s">
        <v>111</v>
      </c>
      <c r="J29" s="70" t="s">
        <v>210</v>
      </c>
      <c r="K29" s="70">
        <v>3</v>
      </c>
      <c r="L29" s="70" t="s">
        <v>299</v>
      </c>
      <c r="M29" s="67" t="s">
        <v>300</v>
      </c>
      <c r="N29" s="70" t="s">
        <v>314</v>
      </c>
      <c r="O29" s="70" t="s">
        <v>315</v>
      </c>
      <c r="P29" s="70" t="s">
        <v>316</v>
      </c>
      <c r="Q29" s="70" t="s">
        <v>207</v>
      </c>
      <c r="R29" s="70" t="s">
        <v>54</v>
      </c>
      <c r="S29" s="70" t="s">
        <v>317</v>
      </c>
    </row>
    <row r="30" spans="1:19" s="70" customFormat="1" ht="12.75">
      <c r="A30" s="67"/>
      <c r="B30" s="68">
        <v>39675</v>
      </c>
      <c r="C30" s="69" t="s">
        <v>9</v>
      </c>
      <c r="D30" s="67">
        <v>167</v>
      </c>
      <c r="E30" s="67" t="s">
        <v>191</v>
      </c>
      <c r="F30" s="67" t="s">
        <v>275</v>
      </c>
      <c r="G30" s="70" t="s">
        <v>13</v>
      </c>
      <c r="H30" s="70" t="s">
        <v>193</v>
      </c>
      <c r="I30" s="70" t="s">
        <v>111</v>
      </c>
      <c r="J30" s="70" t="s">
        <v>210</v>
      </c>
      <c r="K30" s="70">
        <v>3</v>
      </c>
      <c r="L30" s="70" t="s">
        <v>299</v>
      </c>
      <c r="M30" s="67" t="s">
        <v>2</v>
      </c>
      <c r="N30" s="70" t="s">
        <v>318</v>
      </c>
      <c r="O30" s="70" t="s">
        <v>315</v>
      </c>
      <c r="P30" s="70" t="s">
        <v>316</v>
      </c>
      <c r="Q30" s="70" t="s">
        <v>207</v>
      </c>
      <c r="R30" s="70" t="s">
        <v>144</v>
      </c>
      <c r="S30" s="70" t="s">
        <v>319</v>
      </c>
    </row>
    <row r="31" spans="1:13" s="70" customFormat="1" ht="12.75">
      <c r="A31" s="67"/>
      <c r="B31" s="68"/>
      <c r="C31" s="69"/>
      <c r="D31" s="67"/>
      <c r="E31" s="67"/>
      <c r="F31" s="67"/>
      <c r="M31" s="67"/>
    </row>
    <row r="32" spans="1:19" s="70" customFormat="1" ht="12.75">
      <c r="A32" s="67"/>
      <c r="B32" s="68">
        <v>39675</v>
      </c>
      <c r="C32" s="69" t="s">
        <v>14</v>
      </c>
      <c r="D32" s="67">
        <v>5015</v>
      </c>
      <c r="E32" s="67" t="s">
        <v>191</v>
      </c>
      <c r="F32" s="67" t="s">
        <v>30</v>
      </c>
      <c r="G32" s="70" t="s">
        <v>13</v>
      </c>
      <c r="H32" s="70" t="s">
        <v>187</v>
      </c>
      <c r="I32" s="70" t="s">
        <v>90</v>
      </c>
      <c r="J32" s="70" t="s">
        <v>210</v>
      </c>
      <c r="K32" s="70">
        <v>18</v>
      </c>
      <c r="L32" s="70" t="s">
        <v>301</v>
      </c>
      <c r="M32" s="67" t="s">
        <v>302</v>
      </c>
      <c r="N32" s="70" t="s">
        <v>307</v>
      </c>
      <c r="O32" s="70" t="s">
        <v>304</v>
      </c>
      <c r="P32" s="70" t="s">
        <v>320</v>
      </c>
      <c r="Q32" s="70" t="s">
        <v>207</v>
      </c>
      <c r="R32" s="70" t="s">
        <v>54</v>
      </c>
      <c r="S32" s="70" t="s">
        <v>308</v>
      </c>
    </row>
    <row r="33" spans="1:19" s="70" customFormat="1" ht="12.75">
      <c r="A33" s="67"/>
      <c r="B33" s="68">
        <v>39675</v>
      </c>
      <c r="C33" s="69" t="s">
        <v>14</v>
      </c>
      <c r="D33" s="67">
        <v>5209</v>
      </c>
      <c r="E33" s="67" t="s">
        <v>191</v>
      </c>
      <c r="F33" s="67" t="s">
        <v>30</v>
      </c>
      <c r="G33" s="70" t="s">
        <v>13</v>
      </c>
      <c r="H33" s="70" t="s">
        <v>187</v>
      </c>
      <c r="I33" s="70" t="s">
        <v>90</v>
      </c>
      <c r="J33" s="70" t="s">
        <v>210</v>
      </c>
      <c r="K33" s="70">
        <v>18</v>
      </c>
      <c r="L33" s="70" t="s">
        <v>301</v>
      </c>
      <c r="M33" s="67" t="s">
        <v>2</v>
      </c>
      <c r="N33" s="70" t="s">
        <v>321</v>
      </c>
      <c r="O33" s="70" t="s">
        <v>304</v>
      </c>
      <c r="P33" s="70" t="s">
        <v>320</v>
      </c>
      <c r="Q33" s="70" t="s">
        <v>207</v>
      </c>
      <c r="R33" s="70" t="s">
        <v>144</v>
      </c>
      <c r="S33" s="70" t="s">
        <v>322</v>
      </c>
    </row>
    <row r="34" spans="1:13" s="70" customFormat="1" ht="12.75">
      <c r="A34" s="67"/>
      <c r="B34" s="68"/>
      <c r="C34" s="69"/>
      <c r="D34" s="67"/>
      <c r="E34" s="67"/>
      <c r="F34" s="67"/>
      <c r="M34" s="67"/>
    </row>
    <row r="35" spans="1:19" s="70" customFormat="1" ht="12.75">
      <c r="A35" s="67"/>
      <c r="B35" s="71">
        <v>39675</v>
      </c>
      <c r="C35" s="72" t="s">
        <v>9</v>
      </c>
      <c r="D35" s="73">
        <v>58</v>
      </c>
      <c r="E35" s="70" t="s">
        <v>191</v>
      </c>
      <c r="F35" s="70" t="s">
        <v>275</v>
      </c>
      <c r="G35" s="70" t="s">
        <v>13</v>
      </c>
      <c r="H35" s="70" t="s">
        <v>216</v>
      </c>
      <c r="I35" s="70" t="s">
        <v>94</v>
      </c>
      <c r="J35" s="70" t="s">
        <v>210</v>
      </c>
      <c r="K35" s="74">
        <v>7</v>
      </c>
      <c r="L35" s="74" t="s">
        <v>323</v>
      </c>
      <c r="M35" s="74"/>
      <c r="N35" s="67" t="s">
        <v>341</v>
      </c>
      <c r="O35" s="70" t="s">
        <v>315</v>
      </c>
      <c r="P35" s="70" t="s">
        <v>343</v>
      </c>
      <c r="Q35" s="75" t="s">
        <v>207</v>
      </c>
      <c r="R35" s="70" t="s">
        <v>54</v>
      </c>
      <c r="S35" s="67" t="s">
        <v>342</v>
      </c>
    </row>
    <row r="36" spans="1:19" s="70" customFormat="1" ht="12.75">
      <c r="A36" s="67"/>
      <c r="B36" s="71">
        <v>39675</v>
      </c>
      <c r="C36" s="76" t="s">
        <v>9</v>
      </c>
      <c r="D36" s="77">
        <v>51</v>
      </c>
      <c r="E36" s="71" t="s">
        <v>191</v>
      </c>
      <c r="F36" s="71" t="s">
        <v>275</v>
      </c>
      <c r="G36" s="71" t="s">
        <v>13</v>
      </c>
      <c r="H36" s="70" t="s">
        <v>216</v>
      </c>
      <c r="I36" s="70" t="s">
        <v>94</v>
      </c>
      <c r="J36" s="71" t="s">
        <v>210</v>
      </c>
      <c r="K36" s="74">
        <v>7</v>
      </c>
      <c r="L36" s="74" t="s">
        <v>323</v>
      </c>
      <c r="M36" s="74"/>
      <c r="N36" s="67" t="s">
        <v>344</v>
      </c>
      <c r="O36" s="70" t="s">
        <v>315</v>
      </c>
      <c r="P36" s="70" t="s">
        <v>343</v>
      </c>
      <c r="Q36" s="75" t="s">
        <v>207</v>
      </c>
      <c r="R36" s="70" t="s">
        <v>144</v>
      </c>
      <c r="S36" s="67" t="s">
        <v>345</v>
      </c>
    </row>
    <row r="37" spans="1:13" s="70" customFormat="1" ht="12.75">
      <c r="A37" s="67"/>
      <c r="B37" s="68"/>
      <c r="C37" s="69"/>
      <c r="D37" s="67"/>
      <c r="E37" s="67"/>
      <c r="F37" s="67"/>
      <c r="M37" s="67"/>
    </row>
    <row r="38" spans="1:19" s="70" customFormat="1" ht="12.75">
      <c r="A38" s="67"/>
      <c r="B38" s="71">
        <v>39681</v>
      </c>
      <c r="C38" s="72" t="s">
        <v>37</v>
      </c>
      <c r="D38" s="73">
        <v>64</v>
      </c>
      <c r="E38" s="70" t="s">
        <v>191</v>
      </c>
      <c r="F38" s="70" t="s">
        <v>324</v>
      </c>
      <c r="G38" s="70" t="s">
        <v>13</v>
      </c>
      <c r="H38" s="70" t="s">
        <v>132</v>
      </c>
      <c r="I38" s="70" t="s">
        <v>74</v>
      </c>
      <c r="J38" s="70" t="s">
        <v>210</v>
      </c>
      <c r="K38" s="74">
        <v>1</v>
      </c>
      <c r="L38" s="74" t="s">
        <v>325</v>
      </c>
      <c r="M38" s="74" t="s">
        <v>326</v>
      </c>
      <c r="N38" s="67" t="s">
        <v>346</v>
      </c>
      <c r="O38" s="70" t="s">
        <v>347</v>
      </c>
      <c r="P38" s="70" t="s">
        <v>348</v>
      </c>
      <c r="Q38" s="75" t="s">
        <v>207</v>
      </c>
      <c r="R38" s="70" t="s">
        <v>54</v>
      </c>
      <c r="S38" s="67" t="s">
        <v>349</v>
      </c>
    </row>
    <row r="39" spans="1:19" s="70" customFormat="1" ht="12.75">
      <c r="A39" s="67"/>
      <c r="B39" s="71">
        <v>39681</v>
      </c>
      <c r="C39" s="76" t="s">
        <v>37</v>
      </c>
      <c r="D39" s="73">
        <v>71</v>
      </c>
      <c r="E39" s="71" t="s">
        <v>191</v>
      </c>
      <c r="F39" s="71" t="s">
        <v>324</v>
      </c>
      <c r="G39" s="71" t="s">
        <v>13</v>
      </c>
      <c r="H39" s="70" t="s">
        <v>132</v>
      </c>
      <c r="I39" s="70" t="s">
        <v>74</v>
      </c>
      <c r="J39" s="71" t="s">
        <v>210</v>
      </c>
      <c r="K39" s="74">
        <v>1</v>
      </c>
      <c r="L39" s="74" t="s">
        <v>325</v>
      </c>
      <c r="M39" s="74"/>
      <c r="N39" s="67" t="s">
        <v>350</v>
      </c>
      <c r="O39" s="70" t="s">
        <v>347</v>
      </c>
      <c r="P39" s="70" t="s">
        <v>348</v>
      </c>
      <c r="Q39" s="75" t="s">
        <v>207</v>
      </c>
      <c r="R39" s="70" t="s">
        <v>144</v>
      </c>
      <c r="S39" s="67" t="s">
        <v>351</v>
      </c>
    </row>
    <row r="40" spans="1:13" s="70" customFormat="1" ht="12.75">
      <c r="A40" s="67"/>
      <c r="B40" s="68"/>
      <c r="C40" s="69"/>
      <c r="D40" s="67"/>
      <c r="E40" s="67"/>
      <c r="F40" s="67"/>
      <c r="M40" s="67"/>
    </row>
    <row r="41" spans="1:19" s="70" customFormat="1" ht="12.75">
      <c r="A41" s="67"/>
      <c r="B41" s="71">
        <v>39682</v>
      </c>
      <c r="C41" s="72" t="s">
        <v>14</v>
      </c>
      <c r="D41" s="73">
        <v>5423</v>
      </c>
      <c r="E41" s="70" t="s">
        <v>191</v>
      </c>
      <c r="F41" s="70" t="s">
        <v>275</v>
      </c>
      <c r="G41" s="70" t="s">
        <v>13</v>
      </c>
      <c r="H41" s="70" t="s">
        <v>66</v>
      </c>
      <c r="I41" s="70" t="s">
        <v>97</v>
      </c>
      <c r="J41" s="70" t="s">
        <v>210</v>
      </c>
      <c r="K41" s="74">
        <v>16</v>
      </c>
      <c r="L41" s="74" t="s">
        <v>327</v>
      </c>
      <c r="M41" s="74" t="s">
        <v>328</v>
      </c>
      <c r="N41" s="67" t="s">
        <v>352</v>
      </c>
      <c r="O41" s="70" t="s">
        <v>304</v>
      </c>
      <c r="P41" s="70" t="s">
        <v>353</v>
      </c>
      <c r="Q41" s="75" t="s">
        <v>207</v>
      </c>
      <c r="R41" s="70" t="s">
        <v>54</v>
      </c>
      <c r="S41" s="67" t="s">
        <v>354</v>
      </c>
    </row>
    <row r="42" spans="1:19" s="70" customFormat="1" ht="12.75">
      <c r="A42" s="67"/>
      <c r="B42" s="71">
        <v>39682</v>
      </c>
      <c r="C42" s="76" t="s">
        <v>14</v>
      </c>
      <c r="D42" s="77">
        <v>5200</v>
      </c>
      <c r="E42" s="71" t="s">
        <v>191</v>
      </c>
      <c r="F42" s="71" t="s">
        <v>275</v>
      </c>
      <c r="G42" s="71" t="s">
        <v>13</v>
      </c>
      <c r="H42" s="70" t="s">
        <v>66</v>
      </c>
      <c r="I42" s="70" t="s">
        <v>97</v>
      </c>
      <c r="J42" s="71" t="s">
        <v>210</v>
      </c>
      <c r="K42" s="74">
        <v>16</v>
      </c>
      <c r="L42" s="74" t="s">
        <v>327</v>
      </c>
      <c r="M42" s="74" t="s">
        <v>2</v>
      </c>
      <c r="N42" s="67" t="s">
        <v>355</v>
      </c>
      <c r="O42" s="70" t="s">
        <v>304</v>
      </c>
      <c r="P42" s="70" t="s">
        <v>353</v>
      </c>
      <c r="Q42" s="75" t="s">
        <v>207</v>
      </c>
      <c r="R42" s="70" t="s">
        <v>144</v>
      </c>
      <c r="S42" s="67" t="s">
        <v>356</v>
      </c>
    </row>
    <row r="43" spans="1:13" s="70" customFormat="1" ht="12.75">
      <c r="A43" s="67"/>
      <c r="B43" s="68"/>
      <c r="C43" s="69"/>
      <c r="D43" s="67"/>
      <c r="E43" s="67"/>
      <c r="F43" s="67"/>
      <c r="M43" s="67"/>
    </row>
    <row r="44" spans="1:19" s="70" customFormat="1" ht="12.75">
      <c r="A44" s="67"/>
      <c r="B44" s="71">
        <v>39682</v>
      </c>
      <c r="C44" s="72" t="s">
        <v>9</v>
      </c>
      <c r="D44" s="73">
        <v>355</v>
      </c>
      <c r="E44" s="70" t="s">
        <v>191</v>
      </c>
      <c r="F44" s="70" t="s">
        <v>275</v>
      </c>
      <c r="G44" s="70" t="s">
        <v>13</v>
      </c>
      <c r="H44" s="70" t="s">
        <v>66</v>
      </c>
      <c r="I44" s="70" t="s">
        <v>97</v>
      </c>
      <c r="J44" s="70" t="s">
        <v>210</v>
      </c>
      <c r="K44" s="74">
        <v>17</v>
      </c>
      <c r="L44" s="74" t="s">
        <v>329</v>
      </c>
      <c r="M44" s="74" t="s">
        <v>328</v>
      </c>
      <c r="N44" s="67" t="s">
        <v>357</v>
      </c>
      <c r="O44" s="70" t="s">
        <v>315</v>
      </c>
      <c r="P44" s="70" t="s">
        <v>358</v>
      </c>
      <c r="Q44" s="75" t="s">
        <v>207</v>
      </c>
      <c r="R44" s="70" t="s">
        <v>54</v>
      </c>
      <c r="S44" s="67" t="s">
        <v>359</v>
      </c>
    </row>
    <row r="45" spans="1:19" s="70" customFormat="1" ht="12.75">
      <c r="A45" s="67"/>
      <c r="B45" s="71">
        <v>39682</v>
      </c>
      <c r="C45" s="76" t="s">
        <v>9</v>
      </c>
      <c r="D45" s="77">
        <v>70</v>
      </c>
      <c r="E45" s="71" t="s">
        <v>191</v>
      </c>
      <c r="F45" s="71" t="s">
        <v>275</v>
      </c>
      <c r="G45" s="71" t="s">
        <v>13</v>
      </c>
      <c r="H45" s="70" t="s">
        <v>66</v>
      </c>
      <c r="I45" s="70" t="s">
        <v>97</v>
      </c>
      <c r="J45" s="71" t="s">
        <v>210</v>
      </c>
      <c r="K45" s="74">
        <v>17</v>
      </c>
      <c r="L45" s="74" t="s">
        <v>329</v>
      </c>
      <c r="M45" s="74" t="s">
        <v>2</v>
      </c>
      <c r="N45" s="67" t="s">
        <v>360</v>
      </c>
      <c r="O45" s="70" t="s">
        <v>315</v>
      </c>
      <c r="P45" s="70" t="s">
        <v>358</v>
      </c>
      <c r="Q45" s="75" t="s">
        <v>207</v>
      </c>
      <c r="R45" s="70" t="s">
        <v>144</v>
      </c>
      <c r="S45" s="67" t="s">
        <v>361</v>
      </c>
    </row>
    <row r="46" spans="1:13" s="70" customFormat="1" ht="12.75">
      <c r="A46" s="67"/>
      <c r="B46" s="68"/>
      <c r="C46" s="69"/>
      <c r="D46" s="67"/>
      <c r="E46" s="67"/>
      <c r="F46" s="67"/>
      <c r="M46" s="67"/>
    </row>
    <row r="47" spans="1:19" s="70" customFormat="1" ht="12.75">
      <c r="A47" s="67"/>
      <c r="B47" s="71">
        <v>39685</v>
      </c>
      <c r="C47" s="72" t="s">
        <v>14</v>
      </c>
      <c r="D47" s="73">
        <v>5117</v>
      </c>
      <c r="E47" s="70" t="s">
        <v>330</v>
      </c>
      <c r="F47" s="70" t="s">
        <v>275</v>
      </c>
      <c r="G47" s="70" t="s">
        <v>13</v>
      </c>
      <c r="H47" s="70" t="s">
        <v>2</v>
      </c>
      <c r="I47" s="70" t="s">
        <v>365</v>
      </c>
      <c r="J47" s="70" t="s">
        <v>210</v>
      </c>
      <c r="K47" s="74" t="s">
        <v>2</v>
      </c>
      <c r="L47" s="74" t="s">
        <v>331</v>
      </c>
      <c r="M47" s="74"/>
      <c r="N47" s="67" t="s">
        <v>366</v>
      </c>
      <c r="O47" s="70" t="s">
        <v>304</v>
      </c>
      <c r="P47" s="70" t="s">
        <v>330</v>
      </c>
      <c r="Q47" s="75" t="s">
        <v>207</v>
      </c>
      <c r="R47" s="70" t="s">
        <v>54</v>
      </c>
      <c r="S47" s="67" t="s">
        <v>367</v>
      </c>
    </row>
    <row r="48" spans="1:19" s="70" customFormat="1" ht="12.75">
      <c r="A48" s="67"/>
      <c r="B48" s="71">
        <v>39685</v>
      </c>
      <c r="C48" s="76" t="s">
        <v>14</v>
      </c>
      <c r="D48" s="77">
        <v>5350</v>
      </c>
      <c r="E48" s="71" t="s">
        <v>330</v>
      </c>
      <c r="F48" s="71" t="s">
        <v>275</v>
      </c>
      <c r="G48" s="71" t="s">
        <v>13</v>
      </c>
      <c r="H48" s="70" t="s">
        <v>2</v>
      </c>
      <c r="I48" s="70" t="s">
        <v>365</v>
      </c>
      <c r="J48" s="71" t="s">
        <v>210</v>
      </c>
      <c r="K48" s="74" t="s">
        <v>2</v>
      </c>
      <c r="L48" s="74" t="s">
        <v>331</v>
      </c>
      <c r="M48" s="74"/>
      <c r="N48" s="67" t="s">
        <v>368</v>
      </c>
      <c r="O48" s="70" t="s">
        <v>304</v>
      </c>
      <c r="P48" s="70" t="s">
        <v>330</v>
      </c>
      <c r="Q48" s="75" t="s">
        <v>207</v>
      </c>
      <c r="R48" s="70" t="s">
        <v>144</v>
      </c>
      <c r="S48" s="67" t="s">
        <v>369</v>
      </c>
    </row>
    <row r="49" spans="1:19" s="70" customFormat="1" ht="12.75">
      <c r="A49" s="67"/>
      <c r="B49" s="71">
        <v>39685</v>
      </c>
      <c r="C49" s="72" t="s">
        <v>9</v>
      </c>
      <c r="D49" s="73">
        <v>271</v>
      </c>
      <c r="E49" s="70" t="s">
        <v>330</v>
      </c>
      <c r="F49" s="70" t="s">
        <v>275</v>
      </c>
      <c r="G49" s="70" t="s">
        <v>13</v>
      </c>
      <c r="H49" s="70" t="s">
        <v>2</v>
      </c>
      <c r="I49" s="70" t="s">
        <v>365</v>
      </c>
      <c r="J49" s="70" t="s">
        <v>210</v>
      </c>
      <c r="K49" s="74" t="s">
        <v>2</v>
      </c>
      <c r="L49" s="74" t="s">
        <v>331</v>
      </c>
      <c r="M49" s="74" t="s">
        <v>332</v>
      </c>
      <c r="N49" s="67" t="s">
        <v>370</v>
      </c>
      <c r="O49" s="70" t="s">
        <v>315</v>
      </c>
      <c r="P49" s="70" t="s">
        <v>330</v>
      </c>
      <c r="Q49" s="75" t="s">
        <v>207</v>
      </c>
      <c r="R49" s="70" t="s">
        <v>54</v>
      </c>
      <c r="S49" s="67" t="s">
        <v>371</v>
      </c>
    </row>
    <row r="50" spans="1:19" s="70" customFormat="1" ht="12.75">
      <c r="A50" s="67"/>
      <c r="B50" s="71">
        <v>39685</v>
      </c>
      <c r="C50" s="76" t="s">
        <v>9</v>
      </c>
      <c r="D50" s="77">
        <v>245</v>
      </c>
      <c r="E50" s="71" t="s">
        <v>330</v>
      </c>
      <c r="F50" s="71" t="s">
        <v>275</v>
      </c>
      <c r="G50" s="71" t="s">
        <v>13</v>
      </c>
      <c r="H50" s="70" t="s">
        <v>2</v>
      </c>
      <c r="I50" s="70" t="s">
        <v>365</v>
      </c>
      <c r="J50" s="71" t="s">
        <v>210</v>
      </c>
      <c r="K50" s="74" t="s">
        <v>2</v>
      </c>
      <c r="L50" s="74" t="s">
        <v>331</v>
      </c>
      <c r="M50" s="74" t="s">
        <v>332</v>
      </c>
      <c r="N50" s="67" t="s">
        <v>372</v>
      </c>
      <c r="O50" s="70" t="s">
        <v>315</v>
      </c>
      <c r="P50" s="70" t="s">
        <v>330</v>
      </c>
      <c r="Q50" s="75" t="s">
        <v>207</v>
      </c>
      <c r="R50" s="70" t="s">
        <v>144</v>
      </c>
      <c r="S50" s="67" t="s">
        <v>373</v>
      </c>
    </row>
    <row r="51" spans="1:13" s="70" customFormat="1" ht="12.75">
      <c r="A51" s="67"/>
      <c r="B51" s="68"/>
      <c r="C51" s="69"/>
      <c r="D51" s="67"/>
      <c r="E51" s="67"/>
      <c r="F51" s="67"/>
      <c r="M51" s="67"/>
    </row>
    <row r="52" spans="1:19" s="70" customFormat="1" ht="12.75">
      <c r="A52" s="67"/>
      <c r="B52" s="71">
        <v>39685</v>
      </c>
      <c r="C52" s="72" t="s">
        <v>14</v>
      </c>
      <c r="D52" s="73">
        <v>5283</v>
      </c>
      <c r="E52" s="70" t="s">
        <v>191</v>
      </c>
      <c r="F52" s="70" t="s">
        <v>333</v>
      </c>
      <c r="G52" s="70" t="s">
        <v>13</v>
      </c>
      <c r="H52" s="70" t="s">
        <v>174</v>
      </c>
      <c r="I52" s="70" t="s">
        <v>84</v>
      </c>
      <c r="J52" s="70" t="s">
        <v>210</v>
      </c>
      <c r="K52" s="74">
        <v>2</v>
      </c>
      <c r="L52" s="74" t="s">
        <v>334</v>
      </c>
      <c r="M52" s="74" t="s">
        <v>335</v>
      </c>
      <c r="N52" s="67" t="s">
        <v>362</v>
      </c>
      <c r="O52" s="70" t="s">
        <v>304</v>
      </c>
      <c r="P52" s="70" t="s">
        <v>363</v>
      </c>
      <c r="Q52" s="75" t="s">
        <v>207</v>
      </c>
      <c r="R52" s="70" t="s">
        <v>54</v>
      </c>
      <c r="S52" s="67" t="s">
        <v>364</v>
      </c>
    </row>
    <row r="53" spans="1:19" s="70" customFormat="1" ht="12.75">
      <c r="A53" s="67"/>
      <c r="B53" s="71">
        <v>39685</v>
      </c>
      <c r="C53" s="76" t="s">
        <v>14</v>
      </c>
      <c r="D53" s="77">
        <v>5473</v>
      </c>
      <c r="E53" s="71" t="s">
        <v>191</v>
      </c>
      <c r="F53" s="71" t="s">
        <v>333</v>
      </c>
      <c r="G53" s="71" t="s">
        <v>13</v>
      </c>
      <c r="H53" s="70" t="s">
        <v>174</v>
      </c>
      <c r="I53" s="70" t="s">
        <v>84</v>
      </c>
      <c r="J53" s="71" t="s">
        <v>210</v>
      </c>
      <c r="K53" s="74">
        <v>2</v>
      </c>
      <c r="L53" s="74" t="s">
        <v>334</v>
      </c>
      <c r="M53" s="74" t="s">
        <v>2</v>
      </c>
      <c r="N53" s="67" t="s">
        <v>312</v>
      </c>
      <c r="O53" s="70" t="s">
        <v>304</v>
      </c>
      <c r="P53" s="70" t="s">
        <v>363</v>
      </c>
      <c r="Q53" s="75" t="s">
        <v>207</v>
      </c>
      <c r="R53" s="70" t="s">
        <v>144</v>
      </c>
      <c r="S53" s="67" t="s">
        <v>313</v>
      </c>
    </row>
    <row r="54" spans="1:13" s="70" customFormat="1" ht="12.75">
      <c r="A54" s="67"/>
      <c r="B54" s="68"/>
      <c r="C54" s="69"/>
      <c r="D54" s="67"/>
      <c r="E54" s="67"/>
      <c r="F54" s="67"/>
      <c r="M54" s="67"/>
    </row>
    <row r="55" spans="1:19" s="70" customFormat="1" ht="12.75">
      <c r="A55" s="67"/>
      <c r="B55" s="71">
        <v>39692</v>
      </c>
      <c r="C55" s="72" t="s">
        <v>9</v>
      </c>
      <c r="D55" s="73">
        <v>81</v>
      </c>
      <c r="E55" s="70" t="s">
        <v>191</v>
      </c>
      <c r="F55" s="70" t="s">
        <v>275</v>
      </c>
      <c r="G55" s="70" t="s">
        <v>13</v>
      </c>
      <c r="H55" s="70" t="s">
        <v>216</v>
      </c>
      <c r="I55" s="70" t="s">
        <v>94</v>
      </c>
      <c r="J55" s="70" t="s">
        <v>210</v>
      </c>
      <c r="K55" s="74">
        <v>5</v>
      </c>
      <c r="L55" s="74" t="s">
        <v>336</v>
      </c>
      <c r="M55" s="74" t="s">
        <v>337</v>
      </c>
      <c r="N55" s="67" t="s">
        <v>338</v>
      </c>
      <c r="O55" s="70" t="s">
        <v>315</v>
      </c>
      <c r="P55" s="70" t="s">
        <v>339</v>
      </c>
      <c r="Q55" s="75" t="s">
        <v>207</v>
      </c>
      <c r="R55" s="70" t="s">
        <v>54</v>
      </c>
      <c r="S55" s="67" t="s">
        <v>340</v>
      </c>
    </row>
    <row r="56" spans="1:19" s="70" customFormat="1" ht="12.75">
      <c r="A56" s="67"/>
      <c r="B56" s="71">
        <v>39692</v>
      </c>
      <c r="C56" s="76" t="s">
        <v>9</v>
      </c>
      <c r="D56" s="77">
        <v>58</v>
      </c>
      <c r="E56" s="71" t="s">
        <v>191</v>
      </c>
      <c r="F56" s="71" t="s">
        <v>275</v>
      </c>
      <c r="G56" s="71" t="s">
        <v>13</v>
      </c>
      <c r="H56" s="70" t="s">
        <v>216</v>
      </c>
      <c r="I56" s="70" t="s">
        <v>94</v>
      </c>
      <c r="J56" s="71" t="s">
        <v>210</v>
      </c>
      <c r="K56" s="74">
        <v>5</v>
      </c>
      <c r="L56" s="74" t="s">
        <v>336</v>
      </c>
      <c r="M56" s="74" t="s">
        <v>2</v>
      </c>
      <c r="N56" s="67" t="s">
        <v>341</v>
      </c>
      <c r="O56" s="70" t="s">
        <v>315</v>
      </c>
      <c r="P56" s="70" t="s">
        <v>339</v>
      </c>
      <c r="Q56" s="75" t="s">
        <v>207</v>
      </c>
      <c r="R56" s="70" t="s">
        <v>144</v>
      </c>
      <c r="S56" s="67" t="s">
        <v>342</v>
      </c>
    </row>
    <row r="57" spans="1:13" s="70" customFormat="1" ht="12.75">
      <c r="A57" s="67"/>
      <c r="B57" s="68"/>
      <c r="C57" s="69"/>
      <c r="D57" s="67"/>
      <c r="E57" s="67"/>
      <c r="F57" s="67"/>
      <c r="M57" s="67"/>
    </row>
    <row r="58" spans="1:19" s="70" customFormat="1" ht="12.75">
      <c r="A58" s="67"/>
      <c r="B58" s="68">
        <v>39768</v>
      </c>
      <c r="C58" s="69" t="s">
        <v>37</v>
      </c>
      <c r="D58" s="67">
        <v>52</v>
      </c>
      <c r="E58" s="67" t="s">
        <v>191</v>
      </c>
      <c r="F58" s="67" t="s">
        <v>374</v>
      </c>
      <c r="G58" s="70" t="s">
        <v>13</v>
      </c>
      <c r="H58" s="70" t="s">
        <v>44</v>
      </c>
      <c r="I58" s="70" t="s">
        <v>101</v>
      </c>
      <c r="J58" s="70" t="s">
        <v>210</v>
      </c>
      <c r="K58" s="70">
        <v>1</v>
      </c>
      <c r="L58" s="70" t="s">
        <v>375</v>
      </c>
      <c r="M58" s="67" t="s">
        <v>376</v>
      </c>
      <c r="N58" s="70" t="s">
        <v>377</v>
      </c>
      <c r="O58" s="70" t="s">
        <v>347</v>
      </c>
      <c r="P58" s="70" t="s">
        <v>378</v>
      </c>
      <c r="Q58" s="70" t="s">
        <v>207</v>
      </c>
      <c r="R58" s="70" t="s">
        <v>54</v>
      </c>
      <c r="S58" s="70" t="s">
        <v>379</v>
      </c>
    </row>
    <row r="59" spans="1:19" s="70" customFormat="1" ht="12.75">
      <c r="A59" s="67"/>
      <c r="B59" s="68">
        <v>39768</v>
      </c>
      <c r="C59" s="69" t="s">
        <v>37</v>
      </c>
      <c r="D59" s="67">
        <v>25</v>
      </c>
      <c r="E59" s="67" t="s">
        <v>191</v>
      </c>
      <c r="F59" s="67" t="s">
        <v>374</v>
      </c>
      <c r="G59" s="70" t="s">
        <v>13</v>
      </c>
      <c r="H59" s="70" t="s">
        <v>44</v>
      </c>
      <c r="I59" s="70" t="s">
        <v>101</v>
      </c>
      <c r="J59" s="70" t="s">
        <v>210</v>
      </c>
      <c r="K59" s="70">
        <v>1</v>
      </c>
      <c r="L59" s="70" t="s">
        <v>375</v>
      </c>
      <c r="M59" s="67" t="s">
        <v>2</v>
      </c>
      <c r="N59" s="70" t="s">
        <v>380</v>
      </c>
      <c r="O59" s="70" t="s">
        <v>347</v>
      </c>
      <c r="P59" s="70" t="s">
        <v>378</v>
      </c>
      <c r="Q59" s="70" t="s">
        <v>207</v>
      </c>
      <c r="R59" s="70" t="s">
        <v>144</v>
      </c>
      <c r="S59" s="70" t="s">
        <v>381</v>
      </c>
    </row>
    <row r="60" spans="1:19" s="70" customFormat="1" ht="12.75">
      <c r="A60" s="67"/>
      <c r="B60" s="68">
        <v>39768</v>
      </c>
      <c r="C60" s="69" t="s">
        <v>37</v>
      </c>
      <c r="D60" s="67">
        <v>7</v>
      </c>
      <c r="E60" s="67" t="s">
        <v>191</v>
      </c>
      <c r="F60" s="67" t="s">
        <v>374</v>
      </c>
      <c r="G60" s="70" t="s">
        <v>13</v>
      </c>
      <c r="H60" s="70" t="s">
        <v>174</v>
      </c>
      <c r="I60" s="70" t="s">
        <v>84</v>
      </c>
      <c r="J60" s="70" t="s">
        <v>210</v>
      </c>
      <c r="K60" s="70">
        <v>1</v>
      </c>
      <c r="L60" s="70" t="s">
        <v>375</v>
      </c>
      <c r="M60" s="67" t="s">
        <v>376</v>
      </c>
      <c r="N60" s="70" t="s">
        <v>382</v>
      </c>
      <c r="O60" s="70" t="s">
        <v>347</v>
      </c>
      <c r="P60" s="70" t="s">
        <v>383</v>
      </c>
      <c r="Q60" s="70" t="s">
        <v>207</v>
      </c>
      <c r="R60" s="70" t="s">
        <v>54</v>
      </c>
      <c r="S60" s="70" t="s">
        <v>384</v>
      </c>
    </row>
    <row r="61" spans="1:19" s="70" customFormat="1" ht="12.75">
      <c r="A61" s="67"/>
      <c r="B61" s="68">
        <v>39768</v>
      </c>
      <c r="C61" s="69" t="s">
        <v>37</v>
      </c>
      <c r="D61" s="67">
        <v>3</v>
      </c>
      <c r="E61" s="67" t="s">
        <v>191</v>
      </c>
      <c r="F61" s="67" t="s">
        <v>374</v>
      </c>
      <c r="G61" s="70" t="s">
        <v>13</v>
      </c>
      <c r="H61" s="70" t="s">
        <v>174</v>
      </c>
      <c r="I61" s="70" t="s">
        <v>84</v>
      </c>
      <c r="J61" s="70" t="s">
        <v>210</v>
      </c>
      <c r="K61" s="70">
        <v>1</v>
      </c>
      <c r="L61" s="70" t="s">
        <v>375</v>
      </c>
      <c r="M61" s="67" t="s">
        <v>2</v>
      </c>
      <c r="N61" s="70" t="s">
        <v>385</v>
      </c>
      <c r="O61" s="70" t="s">
        <v>347</v>
      </c>
      <c r="P61" s="70" t="s">
        <v>383</v>
      </c>
      <c r="Q61" s="70" t="s">
        <v>207</v>
      </c>
      <c r="R61" s="70" t="s">
        <v>144</v>
      </c>
      <c r="S61" s="70" t="s">
        <v>386</v>
      </c>
    </row>
    <row r="62" spans="1:13" s="70" customFormat="1" ht="12.75">
      <c r="A62" s="67"/>
      <c r="B62" s="68"/>
      <c r="C62" s="69"/>
      <c r="D62" s="67"/>
      <c r="E62" s="67"/>
      <c r="F62" s="67"/>
      <c r="M62" s="67"/>
    </row>
    <row r="63" spans="1:19" s="70" customFormat="1" ht="12.75">
      <c r="A63" s="67"/>
      <c r="B63" s="68">
        <v>39769</v>
      </c>
      <c r="C63" s="69" t="s">
        <v>14</v>
      </c>
      <c r="D63" s="67">
        <v>5456</v>
      </c>
      <c r="E63" s="67" t="s">
        <v>191</v>
      </c>
      <c r="F63" s="67" t="s">
        <v>275</v>
      </c>
      <c r="G63" s="70" t="s">
        <v>13</v>
      </c>
      <c r="H63" s="70" t="s">
        <v>47</v>
      </c>
      <c r="I63" s="70" t="s">
        <v>103</v>
      </c>
      <c r="J63" s="70" t="s">
        <v>210</v>
      </c>
      <c r="K63" s="70">
        <v>16</v>
      </c>
      <c r="L63" s="70" t="s">
        <v>387</v>
      </c>
      <c r="M63" s="67" t="s">
        <v>388</v>
      </c>
      <c r="N63" s="70" t="s">
        <v>396</v>
      </c>
      <c r="O63" s="70" t="s">
        <v>304</v>
      </c>
      <c r="P63" s="70" t="s">
        <v>397</v>
      </c>
      <c r="Q63" s="70" t="s">
        <v>207</v>
      </c>
      <c r="R63" s="70" t="s">
        <v>54</v>
      </c>
      <c r="S63" s="70" t="s">
        <v>398</v>
      </c>
    </row>
    <row r="64" spans="1:19" s="70" customFormat="1" ht="12.75">
      <c r="A64" s="67"/>
      <c r="B64" s="68">
        <v>39769</v>
      </c>
      <c r="C64" s="69" t="s">
        <v>14</v>
      </c>
      <c r="D64" s="67">
        <v>5106</v>
      </c>
      <c r="E64" s="67" t="s">
        <v>191</v>
      </c>
      <c r="F64" s="67" t="s">
        <v>275</v>
      </c>
      <c r="G64" s="70" t="s">
        <v>13</v>
      </c>
      <c r="H64" s="70" t="s">
        <v>47</v>
      </c>
      <c r="I64" s="70" t="s">
        <v>103</v>
      </c>
      <c r="J64" s="70" t="s">
        <v>210</v>
      </c>
      <c r="K64" s="70">
        <v>16</v>
      </c>
      <c r="L64" s="70" t="s">
        <v>387</v>
      </c>
      <c r="M64" s="67" t="s">
        <v>2</v>
      </c>
      <c r="N64" s="70" t="s">
        <v>399</v>
      </c>
      <c r="O64" s="70" t="s">
        <v>304</v>
      </c>
      <c r="P64" s="70" t="s">
        <v>397</v>
      </c>
      <c r="Q64" s="70" t="s">
        <v>207</v>
      </c>
      <c r="R64" s="70" t="s">
        <v>144</v>
      </c>
      <c r="S64" s="70" t="s">
        <v>400</v>
      </c>
    </row>
    <row r="65" spans="1:13" s="70" customFormat="1" ht="12.75">
      <c r="A65" s="67"/>
      <c r="B65" s="68"/>
      <c r="C65" s="69"/>
      <c r="D65" s="67"/>
      <c r="E65" s="67"/>
      <c r="F65" s="67"/>
      <c r="M65" s="67"/>
    </row>
    <row r="66" spans="1:19" s="70" customFormat="1" ht="12.75">
      <c r="A66" s="67"/>
      <c r="B66" s="68">
        <v>39769</v>
      </c>
      <c r="C66" s="69" t="s">
        <v>9</v>
      </c>
      <c r="D66" s="67">
        <v>331</v>
      </c>
      <c r="E66" s="67" t="s">
        <v>191</v>
      </c>
      <c r="F66" s="67" t="s">
        <v>374</v>
      </c>
      <c r="G66" s="70" t="s">
        <v>13</v>
      </c>
      <c r="H66" s="70" t="s">
        <v>40</v>
      </c>
      <c r="I66" s="70" t="s">
        <v>70</v>
      </c>
      <c r="J66" s="70" t="s">
        <v>210</v>
      </c>
      <c r="K66" s="70">
        <v>11</v>
      </c>
      <c r="L66" s="70" t="s">
        <v>389</v>
      </c>
      <c r="M66" s="67" t="s">
        <v>390</v>
      </c>
      <c r="N66" s="70" t="s">
        <v>401</v>
      </c>
      <c r="O66" s="70" t="s">
        <v>315</v>
      </c>
      <c r="P66" s="70" t="s">
        <v>402</v>
      </c>
      <c r="Q66" s="70" t="s">
        <v>207</v>
      </c>
      <c r="R66" s="70" t="s">
        <v>54</v>
      </c>
      <c r="S66" s="70" t="s">
        <v>403</v>
      </c>
    </row>
    <row r="67" spans="1:19" s="70" customFormat="1" ht="12.75">
      <c r="A67" s="67"/>
      <c r="B67" s="68">
        <v>39769</v>
      </c>
      <c r="C67" s="69" t="s">
        <v>9</v>
      </c>
      <c r="D67" s="67">
        <v>490</v>
      </c>
      <c r="E67" s="67" t="s">
        <v>191</v>
      </c>
      <c r="F67" s="67" t="s">
        <v>374</v>
      </c>
      <c r="G67" s="70" t="s">
        <v>13</v>
      </c>
      <c r="H67" s="70" t="s">
        <v>40</v>
      </c>
      <c r="I67" s="70" t="s">
        <v>70</v>
      </c>
      <c r="J67" s="70" t="s">
        <v>210</v>
      </c>
      <c r="K67" s="70">
        <v>11</v>
      </c>
      <c r="L67" s="70" t="s">
        <v>389</v>
      </c>
      <c r="M67" s="67" t="s">
        <v>2</v>
      </c>
      <c r="N67" s="70" t="s">
        <v>404</v>
      </c>
      <c r="O67" s="70" t="s">
        <v>315</v>
      </c>
      <c r="P67" s="70" t="s">
        <v>402</v>
      </c>
      <c r="Q67" s="70" t="s">
        <v>207</v>
      </c>
      <c r="R67" s="70" t="s">
        <v>144</v>
      </c>
      <c r="S67" s="70" t="s">
        <v>405</v>
      </c>
    </row>
    <row r="68" spans="1:19" s="70" customFormat="1" ht="12.75">
      <c r="A68" s="67"/>
      <c r="B68" s="68">
        <v>39769</v>
      </c>
      <c r="C68" s="69" t="s">
        <v>9</v>
      </c>
      <c r="D68" s="67">
        <v>403</v>
      </c>
      <c r="E68" s="67" t="s">
        <v>191</v>
      </c>
      <c r="F68" s="67" t="s">
        <v>374</v>
      </c>
      <c r="G68" s="70" t="s">
        <v>13</v>
      </c>
      <c r="H68" s="70" t="s">
        <v>38</v>
      </c>
      <c r="I68" s="70" t="s">
        <v>73</v>
      </c>
      <c r="J68" s="70" t="s">
        <v>210</v>
      </c>
      <c r="K68" s="70">
        <v>11</v>
      </c>
      <c r="L68" s="70" t="s">
        <v>389</v>
      </c>
      <c r="M68" s="67" t="s">
        <v>391</v>
      </c>
      <c r="N68" s="70" t="s">
        <v>406</v>
      </c>
      <c r="O68" s="70" t="s">
        <v>315</v>
      </c>
      <c r="P68" s="70" t="s">
        <v>407</v>
      </c>
      <c r="Q68" s="70" t="s">
        <v>207</v>
      </c>
      <c r="R68" s="70" t="s">
        <v>54</v>
      </c>
      <c r="S68" s="70" t="s">
        <v>408</v>
      </c>
    </row>
    <row r="69" spans="1:19" s="70" customFormat="1" ht="12.75">
      <c r="A69" s="67"/>
      <c r="B69" s="68">
        <v>39769</v>
      </c>
      <c r="C69" s="69" t="s">
        <v>9</v>
      </c>
      <c r="D69" s="67">
        <v>61</v>
      </c>
      <c r="E69" s="67" t="s">
        <v>191</v>
      </c>
      <c r="F69" s="67" t="s">
        <v>374</v>
      </c>
      <c r="G69" s="70" t="s">
        <v>13</v>
      </c>
      <c r="H69" s="70" t="s">
        <v>38</v>
      </c>
      <c r="I69" s="70" t="s">
        <v>73</v>
      </c>
      <c r="J69" s="70" t="s">
        <v>210</v>
      </c>
      <c r="K69" s="70">
        <v>11</v>
      </c>
      <c r="L69" s="70" t="s">
        <v>389</v>
      </c>
      <c r="M69" s="67" t="s">
        <v>2</v>
      </c>
      <c r="N69" s="70" t="s">
        <v>409</v>
      </c>
      <c r="O69" s="70" t="s">
        <v>315</v>
      </c>
      <c r="P69" s="70" t="s">
        <v>407</v>
      </c>
      <c r="Q69" s="70" t="s">
        <v>207</v>
      </c>
      <c r="R69" s="70" t="s">
        <v>144</v>
      </c>
      <c r="S69" s="70" t="s">
        <v>410</v>
      </c>
    </row>
    <row r="70" spans="1:19" s="70" customFormat="1" ht="12.75">
      <c r="A70" s="67"/>
      <c r="B70" s="68">
        <v>39769</v>
      </c>
      <c r="C70" s="69" t="s">
        <v>9</v>
      </c>
      <c r="D70" s="67">
        <v>224</v>
      </c>
      <c r="E70" s="67" t="s">
        <v>191</v>
      </c>
      <c r="F70" s="67" t="s">
        <v>374</v>
      </c>
      <c r="G70" s="70" t="s">
        <v>13</v>
      </c>
      <c r="H70" s="70" t="s">
        <v>132</v>
      </c>
      <c r="I70" s="70" t="s">
        <v>74</v>
      </c>
      <c r="J70" s="70" t="s">
        <v>210</v>
      </c>
      <c r="K70" s="70">
        <v>9</v>
      </c>
      <c r="L70" s="70" t="s">
        <v>389</v>
      </c>
      <c r="M70" s="67" t="s">
        <v>392</v>
      </c>
      <c r="N70" s="70" t="s">
        <v>411</v>
      </c>
      <c r="O70" s="70" t="s">
        <v>315</v>
      </c>
      <c r="P70" s="70" t="s">
        <v>412</v>
      </c>
      <c r="Q70" s="70" t="s">
        <v>207</v>
      </c>
      <c r="R70" s="70" t="s">
        <v>54</v>
      </c>
      <c r="S70" s="70" t="s">
        <v>413</v>
      </c>
    </row>
    <row r="71" spans="1:19" s="70" customFormat="1" ht="12.75">
      <c r="A71" s="67"/>
      <c r="B71" s="68">
        <v>39769</v>
      </c>
      <c r="C71" s="69" t="s">
        <v>9</v>
      </c>
      <c r="D71" s="67">
        <v>369</v>
      </c>
      <c r="E71" s="67" t="s">
        <v>191</v>
      </c>
      <c r="F71" s="67" t="s">
        <v>374</v>
      </c>
      <c r="G71" s="70" t="s">
        <v>13</v>
      </c>
      <c r="H71" s="70" t="s">
        <v>132</v>
      </c>
      <c r="I71" s="70" t="s">
        <v>74</v>
      </c>
      <c r="J71" s="70" t="s">
        <v>210</v>
      </c>
      <c r="K71" s="70">
        <v>9</v>
      </c>
      <c r="L71" s="70" t="s">
        <v>389</v>
      </c>
      <c r="M71" s="67" t="s">
        <v>2</v>
      </c>
      <c r="N71" s="70" t="s">
        <v>414</v>
      </c>
      <c r="O71" s="70" t="s">
        <v>315</v>
      </c>
      <c r="P71" s="70" t="s">
        <v>412</v>
      </c>
      <c r="Q71" s="70" t="s">
        <v>207</v>
      </c>
      <c r="R71" s="70" t="s">
        <v>144</v>
      </c>
      <c r="S71" s="70" t="s">
        <v>415</v>
      </c>
    </row>
    <row r="72" spans="1:19" s="70" customFormat="1" ht="12.75">
      <c r="A72" s="67"/>
      <c r="B72" s="68">
        <v>39769</v>
      </c>
      <c r="C72" s="69" t="s">
        <v>9</v>
      </c>
      <c r="D72" s="67">
        <v>109</v>
      </c>
      <c r="E72" s="67" t="s">
        <v>191</v>
      </c>
      <c r="F72" s="67" t="s">
        <v>374</v>
      </c>
      <c r="G72" s="70" t="s">
        <v>13</v>
      </c>
      <c r="H72" s="70" t="s">
        <v>217</v>
      </c>
      <c r="I72" s="70" t="s">
        <v>95</v>
      </c>
      <c r="J72" s="70" t="s">
        <v>210</v>
      </c>
      <c r="K72" s="70">
        <v>5</v>
      </c>
      <c r="L72" s="70" t="s">
        <v>389</v>
      </c>
      <c r="M72" s="67" t="s">
        <v>393</v>
      </c>
      <c r="N72" s="70" t="s">
        <v>416</v>
      </c>
      <c r="O72" s="70" t="s">
        <v>315</v>
      </c>
      <c r="P72" s="70" t="s">
        <v>417</v>
      </c>
      <c r="Q72" s="70" t="s">
        <v>207</v>
      </c>
      <c r="R72" s="70" t="s">
        <v>54</v>
      </c>
      <c r="S72" s="70" t="s">
        <v>418</v>
      </c>
    </row>
    <row r="73" spans="1:19" s="70" customFormat="1" ht="12.75">
      <c r="A73" s="67"/>
      <c r="B73" s="68">
        <v>39769</v>
      </c>
      <c r="C73" s="69" t="s">
        <v>9</v>
      </c>
      <c r="D73" s="67">
        <v>404</v>
      </c>
      <c r="E73" s="67" t="s">
        <v>191</v>
      </c>
      <c r="F73" s="67" t="s">
        <v>374</v>
      </c>
      <c r="G73" s="70" t="s">
        <v>13</v>
      </c>
      <c r="H73" s="70" t="s">
        <v>217</v>
      </c>
      <c r="I73" s="70" t="s">
        <v>95</v>
      </c>
      <c r="J73" s="70" t="s">
        <v>210</v>
      </c>
      <c r="K73" s="70">
        <v>5</v>
      </c>
      <c r="L73" s="70" t="s">
        <v>389</v>
      </c>
      <c r="M73" s="67" t="s">
        <v>2</v>
      </c>
      <c r="N73" s="70" t="s">
        <v>419</v>
      </c>
      <c r="O73" s="70" t="s">
        <v>315</v>
      </c>
      <c r="P73" s="70" t="s">
        <v>417</v>
      </c>
      <c r="Q73" s="70" t="s">
        <v>207</v>
      </c>
      <c r="R73" s="70" t="s">
        <v>144</v>
      </c>
      <c r="S73" s="70" t="s">
        <v>420</v>
      </c>
    </row>
    <row r="74" spans="1:19" s="70" customFormat="1" ht="12.75">
      <c r="A74" s="67"/>
      <c r="B74" s="68">
        <v>39769</v>
      </c>
      <c r="C74" s="69" t="s">
        <v>9</v>
      </c>
      <c r="D74" s="67">
        <v>469</v>
      </c>
      <c r="E74" s="67" t="s">
        <v>191</v>
      </c>
      <c r="F74" s="67" t="s">
        <v>374</v>
      </c>
      <c r="G74" s="70" t="s">
        <v>13</v>
      </c>
      <c r="H74" s="70" t="s">
        <v>187</v>
      </c>
      <c r="I74" s="70" t="s">
        <v>90</v>
      </c>
      <c r="J74" s="70" t="s">
        <v>210</v>
      </c>
      <c r="K74" s="70">
        <v>9</v>
      </c>
      <c r="L74" s="70" t="s">
        <v>389</v>
      </c>
      <c r="M74" s="67" t="s">
        <v>394</v>
      </c>
      <c r="N74" s="70" t="s">
        <v>421</v>
      </c>
      <c r="O74" s="70" t="s">
        <v>315</v>
      </c>
      <c r="P74" s="70" t="s">
        <v>422</v>
      </c>
      <c r="Q74" s="70" t="s">
        <v>207</v>
      </c>
      <c r="R74" s="70" t="s">
        <v>54</v>
      </c>
      <c r="S74" s="70" t="s">
        <v>423</v>
      </c>
    </row>
    <row r="75" spans="1:19" s="70" customFormat="1" ht="12.75">
      <c r="A75" s="67"/>
      <c r="B75" s="68">
        <v>39769</v>
      </c>
      <c r="C75" s="69" t="s">
        <v>9</v>
      </c>
      <c r="D75" s="67">
        <v>272</v>
      </c>
      <c r="E75" s="67" t="s">
        <v>191</v>
      </c>
      <c r="F75" s="67" t="s">
        <v>374</v>
      </c>
      <c r="G75" s="70" t="s">
        <v>13</v>
      </c>
      <c r="H75" s="70" t="s">
        <v>187</v>
      </c>
      <c r="I75" s="70" t="s">
        <v>90</v>
      </c>
      <c r="J75" s="70" t="s">
        <v>210</v>
      </c>
      <c r="K75" s="70">
        <v>9</v>
      </c>
      <c r="L75" s="70" t="s">
        <v>389</v>
      </c>
      <c r="M75" s="67" t="s">
        <v>2</v>
      </c>
      <c r="N75" s="70" t="s">
        <v>424</v>
      </c>
      <c r="O75" s="70" t="s">
        <v>315</v>
      </c>
      <c r="P75" s="70" t="s">
        <v>422</v>
      </c>
      <c r="Q75" s="70" t="s">
        <v>207</v>
      </c>
      <c r="R75" s="70" t="s">
        <v>144</v>
      </c>
      <c r="S75" s="70" t="s">
        <v>425</v>
      </c>
    </row>
    <row r="76" spans="1:19" s="70" customFormat="1" ht="12.75">
      <c r="A76" s="67"/>
      <c r="B76" s="68">
        <v>39769</v>
      </c>
      <c r="C76" s="69" t="s">
        <v>9</v>
      </c>
      <c r="D76" s="67">
        <v>336</v>
      </c>
      <c r="E76" s="67" t="s">
        <v>191</v>
      </c>
      <c r="F76" s="67" t="s">
        <v>374</v>
      </c>
      <c r="G76" s="70" t="s">
        <v>13</v>
      </c>
      <c r="H76" s="70" t="s">
        <v>219</v>
      </c>
      <c r="I76" s="70" t="s">
        <v>118</v>
      </c>
      <c r="J76" s="70" t="s">
        <v>210</v>
      </c>
      <c r="K76" s="70">
        <v>17</v>
      </c>
      <c r="L76" s="70" t="s">
        <v>389</v>
      </c>
      <c r="M76" s="67" t="s">
        <v>395</v>
      </c>
      <c r="N76" s="70" t="s">
        <v>426</v>
      </c>
      <c r="O76" s="70" t="s">
        <v>315</v>
      </c>
      <c r="P76" s="70" t="s">
        <v>427</v>
      </c>
      <c r="Q76" s="70" t="s">
        <v>207</v>
      </c>
      <c r="R76" s="70" t="s">
        <v>54</v>
      </c>
      <c r="S76" s="70" t="s">
        <v>428</v>
      </c>
    </row>
    <row r="77" spans="1:19" s="70" customFormat="1" ht="12.75">
      <c r="A77" s="67"/>
      <c r="B77" s="68">
        <v>39769</v>
      </c>
      <c r="C77" s="69" t="s">
        <v>9</v>
      </c>
      <c r="D77" s="67">
        <v>355</v>
      </c>
      <c r="E77" s="67" t="s">
        <v>191</v>
      </c>
      <c r="F77" s="67" t="s">
        <v>374</v>
      </c>
      <c r="G77" s="70" t="s">
        <v>13</v>
      </c>
      <c r="H77" s="70" t="s">
        <v>219</v>
      </c>
      <c r="I77" s="70" t="s">
        <v>118</v>
      </c>
      <c r="J77" s="70" t="s">
        <v>210</v>
      </c>
      <c r="K77" s="70">
        <v>17</v>
      </c>
      <c r="L77" s="70" t="s">
        <v>389</v>
      </c>
      <c r="M77" s="67" t="s">
        <v>2</v>
      </c>
      <c r="N77" s="70" t="s">
        <v>357</v>
      </c>
      <c r="O77" s="70" t="s">
        <v>315</v>
      </c>
      <c r="P77" s="70" t="s">
        <v>427</v>
      </c>
      <c r="Q77" s="70" t="s">
        <v>207</v>
      </c>
      <c r="R77" s="70" t="s">
        <v>144</v>
      </c>
      <c r="S77" s="70" t="s">
        <v>359</v>
      </c>
    </row>
    <row r="78" spans="1:13" s="70" customFormat="1" ht="12.75">
      <c r="A78" s="67"/>
      <c r="B78" s="68"/>
      <c r="C78" s="69"/>
      <c r="D78" s="67"/>
      <c r="E78" s="67"/>
      <c r="F78" s="67"/>
      <c r="M78" s="67"/>
    </row>
    <row r="79" spans="1:19" s="70" customFormat="1" ht="12.75">
      <c r="A79" s="67"/>
      <c r="B79" s="68">
        <v>39769</v>
      </c>
      <c r="C79" s="69" t="s">
        <v>37</v>
      </c>
      <c r="D79" s="67">
        <v>25</v>
      </c>
      <c r="E79" s="67" t="s">
        <v>191</v>
      </c>
      <c r="F79" s="67" t="s">
        <v>374</v>
      </c>
      <c r="G79" s="70" t="s">
        <v>13</v>
      </c>
      <c r="H79" s="70" t="s">
        <v>44</v>
      </c>
      <c r="I79" s="70" t="s">
        <v>101</v>
      </c>
      <c r="J79" s="70" t="s">
        <v>210</v>
      </c>
      <c r="K79" s="70">
        <v>1</v>
      </c>
      <c r="L79" s="70" t="s">
        <v>429</v>
      </c>
      <c r="M79" s="67" t="s">
        <v>430</v>
      </c>
      <c r="N79" s="70" t="s">
        <v>380</v>
      </c>
      <c r="O79" s="70" t="s">
        <v>347</v>
      </c>
      <c r="P79" s="70" t="s">
        <v>378</v>
      </c>
      <c r="Q79" s="70" t="s">
        <v>207</v>
      </c>
      <c r="R79" s="70" t="s">
        <v>54</v>
      </c>
      <c r="S79" s="70" t="s">
        <v>381</v>
      </c>
    </row>
    <row r="80" spans="1:19" s="70" customFormat="1" ht="12.75">
      <c r="A80" s="67"/>
      <c r="B80" s="68">
        <v>39769</v>
      </c>
      <c r="C80" s="69" t="s">
        <v>37</v>
      </c>
      <c r="D80" s="67">
        <v>52</v>
      </c>
      <c r="E80" s="67" t="s">
        <v>191</v>
      </c>
      <c r="F80" s="67" t="s">
        <v>374</v>
      </c>
      <c r="G80" s="70" t="s">
        <v>13</v>
      </c>
      <c r="H80" s="70" t="s">
        <v>44</v>
      </c>
      <c r="I80" s="70" t="s">
        <v>101</v>
      </c>
      <c r="J80" s="70" t="s">
        <v>210</v>
      </c>
      <c r="K80" s="70">
        <v>1</v>
      </c>
      <c r="L80" s="70" t="s">
        <v>429</v>
      </c>
      <c r="M80" s="67" t="s">
        <v>2</v>
      </c>
      <c r="N80" s="70" t="s">
        <v>377</v>
      </c>
      <c r="O80" s="70" t="s">
        <v>347</v>
      </c>
      <c r="P80" s="70" t="s">
        <v>378</v>
      </c>
      <c r="Q80" s="70" t="s">
        <v>207</v>
      </c>
      <c r="R80" s="70" t="s">
        <v>144</v>
      </c>
      <c r="S80" s="70" t="s">
        <v>379</v>
      </c>
    </row>
    <row r="81" spans="1:19" s="70" customFormat="1" ht="12.75">
      <c r="A81" s="67"/>
      <c r="B81" s="68">
        <v>39769</v>
      </c>
      <c r="C81" s="69" t="s">
        <v>37</v>
      </c>
      <c r="D81" s="67">
        <v>3</v>
      </c>
      <c r="E81" s="67" t="s">
        <v>191</v>
      </c>
      <c r="F81" s="67" t="s">
        <v>374</v>
      </c>
      <c r="G81" s="70" t="s">
        <v>13</v>
      </c>
      <c r="H81" s="70" t="s">
        <v>174</v>
      </c>
      <c r="I81" s="70" t="s">
        <v>84</v>
      </c>
      <c r="J81" s="70" t="s">
        <v>210</v>
      </c>
      <c r="K81" s="70">
        <v>1</v>
      </c>
      <c r="L81" s="70" t="s">
        <v>429</v>
      </c>
      <c r="M81" s="67" t="s">
        <v>430</v>
      </c>
      <c r="N81" s="70" t="s">
        <v>385</v>
      </c>
      <c r="O81" s="70" t="s">
        <v>347</v>
      </c>
      <c r="P81" s="70" t="s">
        <v>383</v>
      </c>
      <c r="Q81" s="70" t="s">
        <v>207</v>
      </c>
      <c r="R81" s="70" t="s">
        <v>54</v>
      </c>
      <c r="S81" s="70" t="s">
        <v>386</v>
      </c>
    </row>
    <row r="82" spans="1:19" s="70" customFormat="1" ht="12.75">
      <c r="A82" s="67"/>
      <c r="B82" s="68">
        <v>39769</v>
      </c>
      <c r="C82" s="69" t="s">
        <v>37</v>
      </c>
      <c r="D82" s="67">
        <v>7</v>
      </c>
      <c r="E82" s="67" t="s">
        <v>191</v>
      </c>
      <c r="F82" s="67" t="s">
        <v>374</v>
      </c>
      <c r="G82" s="70" t="s">
        <v>13</v>
      </c>
      <c r="H82" s="70" t="s">
        <v>174</v>
      </c>
      <c r="I82" s="70" t="s">
        <v>84</v>
      </c>
      <c r="J82" s="70" t="s">
        <v>210</v>
      </c>
      <c r="K82" s="70">
        <v>1</v>
      </c>
      <c r="L82" s="70" t="s">
        <v>429</v>
      </c>
      <c r="M82" s="67" t="s">
        <v>2</v>
      </c>
      <c r="N82" s="70" t="s">
        <v>382</v>
      </c>
      <c r="O82" s="70" t="s">
        <v>347</v>
      </c>
      <c r="P82" s="70" t="s">
        <v>383</v>
      </c>
      <c r="Q82" s="70" t="s">
        <v>207</v>
      </c>
      <c r="R82" s="70" t="s">
        <v>144</v>
      </c>
      <c r="S82" s="70" t="s">
        <v>384</v>
      </c>
    </row>
    <row r="83" spans="1:13" s="70" customFormat="1" ht="12.75">
      <c r="A83" s="67"/>
      <c r="B83" s="68"/>
      <c r="C83" s="69"/>
      <c r="D83" s="67"/>
      <c r="E83" s="67"/>
      <c r="F83" s="67"/>
      <c r="M83" s="67"/>
    </row>
    <row r="84" spans="1:19" s="70" customFormat="1" ht="12.75">
      <c r="A84" s="67"/>
      <c r="B84" s="68">
        <v>39769</v>
      </c>
      <c r="C84" s="69" t="s">
        <v>14</v>
      </c>
      <c r="D84" s="67">
        <v>5071</v>
      </c>
      <c r="E84" s="67" t="s">
        <v>191</v>
      </c>
      <c r="F84" s="67" t="s">
        <v>275</v>
      </c>
      <c r="G84" s="70" t="s">
        <v>13</v>
      </c>
      <c r="H84" s="70" t="s">
        <v>51</v>
      </c>
      <c r="I84" s="70" t="s">
        <v>76</v>
      </c>
      <c r="J84" s="70" t="s">
        <v>210</v>
      </c>
      <c r="K84" s="70">
        <v>18</v>
      </c>
      <c r="L84" s="70" t="s">
        <v>431</v>
      </c>
      <c r="M84" s="67" t="s">
        <v>432</v>
      </c>
      <c r="N84" s="70" t="s">
        <v>437</v>
      </c>
      <c r="O84" s="70" t="s">
        <v>304</v>
      </c>
      <c r="P84" s="70" t="s">
        <v>438</v>
      </c>
      <c r="Q84" s="70" t="s">
        <v>207</v>
      </c>
      <c r="R84" s="70" t="s">
        <v>54</v>
      </c>
      <c r="S84" s="70" t="s">
        <v>439</v>
      </c>
    </row>
    <row r="85" spans="1:19" s="70" customFormat="1" ht="12.75">
      <c r="A85" s="67"/>
      <c r="B85" s="68">
        <v>39769</v>
      </c>
      <c r="C85" s="69" t="s">
        <v>14</v>
      </c>
      <c r="D85" s="67">
        <v>5201</v>
      </c>
      <c r="E85" s="67" t="s">
        <v>191</v>
      </c>
      <c r="F85" s="67" t="s">
        <v>275</v>
      </c>
      <c r="G85" s="70" t="s">
        <v>13</v>
      </c>
      <c r="H85" s="70" t="s">
        <v>51</v>
      </c>
      <c r="I85" s="70" t="s">
        <v>76</v>
      </c>
      <c r="J85" s="70" t="s">
        <v>210</v>
      </c>
      <c r="K85" s="70">
        <v>18</v>
      </c>
      <c r="L85" s="70" t="s">
        <v>431</v>
      </c>
      <c r="M85" s="67"/>
      <c r="N85" s="70" t="s">
        <v>440</v>
      </c>
      <c r="O85" s="70" t="s">
        <v>304</v>
      </c>
      <c r="P85" s="70" t="s">
        <v>438</v>
      </c>
      <c r="Q85" s="70" t="s">
        <v>207</v>
      </c>
      <c r="R85" s="70" t="s">
        <v>144</v>
      </c>
      <c r="S85" s="70" t="s">
        <v>441</v>
      </c>
    </row>
    <row r="86" spans="1:13" s="70" customFormat="1" ht="12.75">
      <c r="A86" s="67"/>
      <c r="B86" s="68"/>
      <c r="C86" s="69"/>
      <c r="D86" s="67"/>
      <c r="E86" s="67"/>
      <c r="F86" s="67"/>
      <c r="M86" s="67"/>
    </row>
    <row r="87" spans="1:19" s="70" customFormat="1" ht="12.75">
      <c r="A87" s="67"/>
      <c r="B87" s="68">
        <v>39769</v>
      </c>
      <c r="C87" s="69" t="s">
        <v>16</v>
      </c>
      <c r="D87" s="67">
        <v>52</v>
      </c>
      <c r="E87" s="67" t="s">
        <v>191</v>
      </c>
      <c r="F87" s="67" t="s">
        <v>374</v>
      </c>
      <c r="G87" s="70" t="s">
        <v>13</v>
      </c>
      <c r="H87" s="70" t="s">
        <v>24</v>
      </c>
      <c r="I87" s="70" t="s">
        <v>102</v>
      </c>
      <c r="J87" s="70" t="s">
        <v>210</v>
      </c>
      <c r="K87" s="70">
        <v>13</v>
      </c>
      <c r="L87" s="70" t="s">
        <v>433</v>
      </c>
      <c r="M87" s="67" t="s">
        <v>434</v>
      </c>
      <c r="N87" s="70" t="s">
        <v>442</v>
      </c>
      <c r="O87" s="70" t="s">
        <v>443</v>
      </c>
      <c r="P87" s="70" t="s">
        <v>444</v>
      </c>
      <c r="Q87" s="70" t="s">
        <v>207</v>
      </c>
      <c r="R87" s="70" t="s">
        <v>54</v>
      </c>
      <c r="S87" s="70" t="s">
        <v>445</v>
      </c>
    </row>
    <row r="88" spans="1:19" s="70" customFormat="1" ht="12.75">
      <c r="A88" s="67"/>
      <c r="B88" s="68">
        <v>39769</v>
      </c>
      <c r="C88" s="69" t="s">
        <v>16</v>
      </c>
      <c r="D88" s="67">
        <v>80</v>
      </c>
      <c r="E88" s="67" t="s">
        <v>191</v>
      </c>
      <c r="F88" s="67" t="s">
        <v>374</v>
      </c>
      <c r="G88" s="70" t="s">
        <v>13</v>
      </c>
      <c r="H88" s="70" t="s">
        <v>24</v>
      </c>
      <c r="I88" s="70" t="s">
        <v>102</v>
      </c>
      <c r="J88" s="70" t="s">
        <v>210</v>
      </c>
      <c r="K88" s="70">
        <v>13</v>
      </c>
      <c r="L88" s="70" t="s">
        <v>433</v>
      </c>
      <c r="M88" s="67" t="s">
        <v>2</v>
      </c>
      <c r="N88" s="70" t="s">
        <v>446</v>
      </c>
      <c r="O88" s="70" t="s">
        <v>443</v>
      </c>
      <c r="P88" s="70" t="s">
        <v>444</v>
      </c>
      <c r="Q88" s="70" t="s">
        <v>207</v>
      </c>
      <c r="R88" s="70" t="s">
        <v>144</v>
      </c>
      <c r="S88" s="70" t="s">
        <v>447</v>
      </c>
    </row>
    <row r="89" spans="1:13" s="70" customFormat="1" ht="12.75">
      <c r="A89" s="67"/>
      <c r="B89" s="68"/>
      <c r="C89" s="69"/>
      <c r="D89" s="67"/>
      <c r="E89" s="67"/>
      <c r="F89" s="67"/>
      <c r="M89" s="67"/>
    </row>
    <row r="90" spans="1:19" s="70" customFormat="1" ht="12.75">
      <c r="A90" s="67"/>
      <c r="B90" s="68">
        <v>39778</v>
      </c>
      <c r="C90" s="69" t="s">
        <v>14</v>
      </c>
      <c r="D90" s="67">
        <v>5231</v>
      </c>
      <c r="E90" s="67" t="s">
        <v>191</v>
      </c>
      <c r="F90" s="67" t="s">
        <v>275</v>
      </c>
      <c r="G90" s="70" t="s">
        <v>13</v>
      </c>
      <c r="H90" s="70" t="s">
        <v>44</v>
      </c>
      <c r="I90" s="70" t="s">
        <v>101</v>
      </c>
      <c r="J90" s="70" t="s">
        <v>210</v>
      </c>
      <c r="K90" s="70">
        <v>2</v>
      </c>
      <c r="L90" s="70" t="s">
        <v>435</v>
      </c>
      <c r="M90" s="67" t="s">
        <v>436</v>
      </c>
      <c r="N90" s="70" t="s">
        <v>448</v>
      </c>
      <c r="O90" s="70" t="s">
        <v>304</v>
      </c>
      <c r="P90" s="70" t="s">
        <v>449</v>
      </c>
      <c r="Q90" s="70" t="s">
        <v>207</v>
      </c>
      <c r="R90" s="70" t="s">
        <v>54</v>
      </c>
      <c r="S90" s="70" t="s">
        <v>450</v>
      </c>
    </row>
    <row r="91" spans="1:19" s="70" customFormat="1" ht="12.75">
      <c r="A91" s="67"/>
      <c r="B91" s="68">
        <v>39778</v>
      </c>
      <c r="C91" s="69" t="s">
        <v>14</v>
      </c>
      <c r="D91" s="67">
        <v>5456</v>
      </c>
      <c r="E91" s="67" t="s">
        <v>191</v>
      </c>
      <c r="F91" s="67" t="s">
        <v>275</v>
      </c>
      <c r="G91" s="70" t="s">
        <v>13</v>
      </c>
      <c r="H91" s="70" t="s">
        <v>44</v>
      </c>
      <c r="I91" s="70" t="s">
        <v>101</v>
      </c>
      <c r="J91" s="70" t="s">
        <v>210</v>
      </c>
      <c r="K91" s="70">
        <v>2</v>
      </c>
      <c r="L91" s="70" t="s">
        <v>435</v>
      </c>
      <c r="M91" s="67" t="s">
        <v>2</v>
      </c>
      <c r="N91" s="70" t="s">
        <v>396</v>
      </c>
      <c r="O91" s="70" t="s">
        <v>304</v>
      </c>
      <c r="P91" s="70" t="s">
        <v>449</v>
      </c>
      <c r="Q91" s="70" t="s">
        <v>207</v>
      </c>
      <c r="R91" s="70" t="s">
        <v>144</v>
      </c>
      <c r="S91" s="70" t="s">
        <v>398</v>
      </c>
    </row>
    <row r="92" spans="1:13" s="70" customFormat="1" ht="12.75">
      <c r="A92" s="67"/>
      <c r="B92" s="68"/>
      <c r="C92" s="69"/>
      <c r="D92" s="67"/>
      <c r="E92" s="67"/>
      <c r="F92" s="67"/>
      <c r="M92" s="67"/>
    </row>
    <row r="93" ht="12.75">
      <c r="F93" s="2" t="s">
        <v>451</v>
      </c>
    </row>
    <row r="193" ht="12.75">
      <c r="L193" s="2"/>
    </row>
    <row r="194" ht="12.75">
      <c r="L194" s="2"/>
    </row>
    <row r="195" ht="12.75">
      <c r="L195" s="2"/>
    </row>
    <row r="196" ht="12.75">
      <c r="L196" s="2"/>
    </row>
    <row r="197" ht="12.75">
      <c r="L197" s="2"/>
    </row>
    <row r="198" ht="12.75">
      <c r="L198" s="2"/>
    </row>
    <row r="199" ht="12.75">
      <c r="L199" s="2"/>
    </row>
    <row r="200" ht="12.75">
      <c r="L200" s="2"/>
    </row>
    <row r="201" ht="12.75">
      <c r="L201" s="2"/>
    </row>
    <row r="202" ht="12.75">
      <c r="L202" s="2"/>
    </row>
    <row r="203" ht="12.75">
      <c r="L203" s="2"/>
    </row>
    <row r="204" ht="12.75">
      <c r="L204" s="2"/>
    </row>
    <row r="205" ht="12.75">
      <c r="L205" s="2"/>
    </row>
    <row r="206" ht="12.75">
      <c r="L206" s="2"/>
    </row>
    <row r="207" ht="12.75">
      <c r="L207" s="2"/>
    </row>
    <row r="208" ht="12.75">
      <c r="L208" s="2"/>
    </row>
    <row r="209" ht="12.75">
      <c r="L209" s="2"/>
    </row>
    <row r="210" ht="12.75">
      <c r="L210" s="2"/>
    </row>
    <row r="211" ht="12.75">
      <c r="L211" s="2"/>
    </row>
    <row r="212" ht="12.75">
      <c r="L212" s="2"/>
    </row>
    <row r="213" ht="12.75">
      <c r="L213" s="2"/>
    </row>
    <row r="214" ht="12.75">
      <c r="L214" s="2"/>
    </row>
    <row r="215" ht="12.75">
      <c r="L215" s="2"/>
    </row>
    <row r="216" ht="12.75">
      <c r="L216" s="2"/>
    </row>
    <row r="217" ht="12.75">
      <c r="L217" s="2"/>
    </row>
    <row r="218" ht="12.75">
      <c r="L218" s="2"/>
    </row>
    <row r="219" ht="12.75">
      <c r="L219" s="2"/>
    </row>
    <row r="220" ht="12.75">
      <c r="L220" s="2"/>
    </row>
    <row r="221" ht="12.75">
      <c r="L221" s="2"/>
    </row>
    <row r="222" ht="12.75">
      <c r="L222" s="2"/>
    </row>
    <row r="243" ht="12.75">
      <c r="L243" s="2"/>
    </row>
    <row r="244" ht="12.75">
      <c r="L244" s="2"/>
    </row>
    <row r="245" ht="12.75">
      <c r="L245" s="2"/>
    </row>
    <row r="246" ht="12.75">
      <c r="L246" s="2"/>
    </row>
    <row r="247" ht="12.75">
      <c r="L247" s="2"/>
    </row>
    <row r="248" ht="12.75">
      <c r="L248" s="2"/>
    </row>
    <row r="249" ht="12.75">
      <c r="L249" s="2"/>
    </row>
    <row r="250" ht="12.75">
      <c r="L250" s="2"/>
    </row>
    <row r="251" ht="12.75">
      <c r="L251" s="2"/>
    </row>
    <row r="252" ht="12.75">
      <c r="L252" s="2"/>
    </row>
    <row r="253" ht="12.75">
      <c r="L253" s="2"/>
    </row>
    <row r="254" ht="12.75">
      <c r="L254" s="2"/>
    </row>
    <row r="255" ht="12.75">
      <c r="L255" s="2"/>
    </row>
    <row r="256" ht="12.75">
      <c r="L256" s="2"/>
    </row>
    <row r="257" ht="12.75">
      <c r="L257" s="2"/>
    </row>
    <row r="258" ht="12.75">
      <c r="L258" s="2"/>
    </row>
    <row r="259" ht="12.75">
      <c r="L259" s="2"/>
    </row>
    <row r="260" ht="12.75">
      <c r="L260" s="2"/>
    </row>
    <row r="261" ht="12.75">
      <c r="L261" s="2"/>
    </row>
    <row r="262" ht="12.75">
      <c r="L262" s="2"/>
    </row>
    <row r="1296" ht="12.75">
      <c r="L1296"/>
    </row>
    <row r="1297" ht="12.75">
      <c r="L1297"/>
    </row>
    <row r="1298" ht="12.75">
      <c r="L1298"/>
    </row>
    <row r="1359" ht="12.75">
      <c r="L1359"/>
    </row>
    <row r="1360" ht="12.75">
      <c r="L1360"/>
    </row>
    <row r="1361" ht="12.75">
      <c r="L1361"/>
    </row>
    <row r="1362" ht="12.75">
      <c r="L1362"/>
    </row>
    <row r="1363" ht="12.75">
      <c r="L1363"/>
    </row>
    <row r="1364" ht="12.75">
      <c r="L1364"/>
    </row>
    <row r="1385" ht="12.75">
      <c r="L1385"/>
    </row>
    <row r="1386" ht="12.75">
      <c r="L1386"/>
    </row>
    <row r="1387" ht="12.75">
      <c r="L1387"/>
    </row>
    <row r="1388" ht="12.75">
      <c r="L1388"/>
    </row>
    <row r="1389" ht="12.75">
      <c r="L1389"/>
    </row>
    <row r="1390" ht="12.75">
      <c r="L1390"/>
    </row>
    <row r="1391" ht="12.75">
      <c r="L1391"/>
    </row>
    <row r="1392" ht="12.75">
      <c r="L1392"/>
    </row>
    <row r="1393" ht="12.75">
      <c r="L1393"/>
    </row>
    <row r="1394" ht="12.75">
      <c r="L1394"/>
    </row>
    <row r="1395" ht="12.75">
      <c r="L1395"/>
    </row>
    <row r="1396" ht="12.75">
      <c r="L1396"/>
    </row>
    <row r="1397" ht="12.75">
      <c r="L1397"/>
    </row>
    <row r="1398" ht="12.75">
      <c r="L1398"/>
    </row>
    <row r="1399" ht="12.75">
      <c r="L1399"/>
    </row>
    <row r="1400" ht="12.75">
      <c r="L1400"/>
    </row>
    <row r="1401" ht="12.75">
      <c r="L1401"/>
    </row>
    <row r="1402" ht="12.75">
      <c r="L1402"/>
    </row>
    <row r="1403" ht="12.75">
      <c r="L1403"/>
    </row>
    <row r="1404" ht="12.75">
      <c r="L1404"/>
    </row>
    <row r="1405" ht="12.75">
      <c r="L1405"/>
    </row>
    <row r="1406" ht="12.75">
      <c r="L1406"/>
    </row>
    <row r="1407" ht="12.75">
      <c r="L1407"/>
    </row>
    <row r="1408" ht="12.75">
      <c r="L1408"/>
    </row>
    <row r="1409" ht="12.75">
      <c r="L1409"/>
    </row>
    <row r="1410" ht="12.75">
      <c r="L1410"/>
    </row>
    <row r="1411" ht="12.75">
      <c r="L1411"/>
    </row>
    <row r="1412" ht="12.75">
      <c r="L1412"/>
    </row>
    <row r="1413" ht="12.75">
      <c r="L1413"/>
    </row>
    <row r="1414" ht="12.75">
      <c r="L1414"/>
    </row>
    <row r="1415" ht="12.75">
      <c r="L1415"/>
    </row>
    <row r="1416" ht="12.75">
      <c r="L1416"/>
    </row>
    <row r="1417" ht="12.75">
      <c r="L1417"/>
    </row>
    <row r="1418" ht="12.75">
      <c r="L1418"/>
    </row>
    <row r="1490" ht="12.75">
      <c r="L1490"/>
    </row>
    <row r="1548" ht="12.75">
      <c r="L1548"/>
    </row>
    <row r="1549" ht="12.75">
      <c r="L1549"/>
    </row>
    <row r="1550" ht="12.75">
      <c r="L1550"/>
    </row>
    <row r="1551" ht="12.75">
      <c r="L1551"/>
    </row>
    <row r="1552" ht="12.75">
      <c r="L1552"/>
    </row>
    <row r="1575" ht="12.75">
      <c r="L1575"/>
    </row>
    <row r="1576" ht="12.75">
      <c r="L1576"/>
    </row>
    <row r="1577" ht="12.75">
      <c r="L1577"/>
    </row>
    <row r="1578" ht="12.75">
      <c r="L1578"/>
    </row>
    <row r="1579" ht="12.75">
      <c r="L1579"/>
    </row>
    <row r="1580" ht="12.75">
      <c r="L1580"/>
    </row>
    <row r="1581" ht="12.75">
      <c r="L1581"/>
    </row>
    <row r="1582" ht="12.75">
      <c r="L1582"/>
    </row>
    <row r="1583" ht="12.75">
      <c r="L1583"/>
    </row>
    <row r="1584" ht="12.75">
      <c r="L1584"/>
    </row>
    <row r="1830" ht="12.75">
      <c r="L1830"/>
    </row>
    <row r="1831" ht="12.75">
      <c r="L1831"/>
    </row>
    <row r="1832" ht="12.75">
      <c r="L1832"/>
    </row>
    <row r="1833" ht="12.75">
      <c r="L1833"/>
    </row>
    <row r="1834" ht="12.75">
      <c r="L1834"/>
    </row>
    <row r="1835" ht="12.75">
      <c r="L1835"/>
    </row>
    <row r="1836" ht="12.75">
      <c r="L1836"/>
    </row>
    <row r="1837" ht="12.75">
      <c r="L1837"/>
    </row>
    <row r="1838" ht="12.75">
      <c r="L1838"/>
    </row>
    <row r="1839" ht="12.75">
      <c r="L1839"/>
    </row>
    <row r="1840" ht="12.75">
      <c r="L1840"/>
    </row>
    <row r="1841" ht="12.75">
      <c r="L1841"/>
    </row>
    <row r="1842" ht="12.75">
      <c r="L1842"/>
    </row>
    <row r="1843" ht="12.75">
      <c r="L1843"/>
    </row>
    <row r="1844" ht="12.75">
      <c r="L1844"/>
    </row>
    <row r="1845" ht="12.75">
      <c r="L1845"/>
    </row>
    <row r="1846" ht="12.75">
      <c r="L1846"/>
    </row>
    <row r="1847" ht="12.75">
      <c r="L1847"/>
    </row>
    <row r="1848" ht="12.75">
      <c r="L1848"/>
    </row>
    <row r="1849" ht="12.75">
      <c r="L1849"/>
    </row>
    <row r="1850" ht="12.75">
      <c r="L1850"/>
    </row>
    <row r="1851" ht="12.75">
      <c r="L1851"/>
    </row>
    <row r="1852" ht="12.75">
      <c r="L1852"/>
    </row>
    <row r="1853" ht="12.75">
      <c r="L1853"/>
    </row>
    <row r="1854" ht="12.75">
      <c r="L1854"/>
    </row>
    <row r="1855" ht="12.75">
      <c r="L1855"/>
    </row>
    <row r="1856" ht="12.75">
      <c r="L1856"/>
    </row>
    <row r="1857" ht="12.75">
      <c r="L1857"/>
    </row>
    <row r="1858" ht="12.75">
      <c r="L1858"/>
    </row>
    <row r="1859" ht="12.75">
      <c r="L1859"/>
    </row>
    <row r="1860" ht="12.75">
      <c r="L1860"/>
    </row>
    <row r="1861" ht="12.75">
      <c r="L1861"/>
    </row>
    <row r="1862" ht="12.75">
      <c r="L1862"/>
    </row>
    <row r="1863" ht="12.75">
      <c r="L1863"/>
    </row>
    <row r="1864" ht="12.75">
      <c r="L1864"/>
    </row>
    <row r="1865" ht="12.75">
      <c r="L1865"/>
    </row>
    <row r="1866" ht="12.75">
      <c r="L1866"/>
    </row>
    <row r="1867" ht="12.75">
      <c r="L1867"/>
    </row>
    <row r="1868" ht="12.75">
      <c r="L1868"/>
    </row>
    <row r="1869" ht="12.75">
      <c r="L1869"/>
    </row>
    <row r="1870" ht="12.75">
      <c r="L1870"/>
    </row>
    <row r="1871" ht="12.75">
      <c r="L1871"/>
    </row>
    <row r="1872" ht="12.75">
      <c r="L1872"/>
    </row>
    <row r="1873" ht="12.75">
      <c r="L1873"/>
    </row>
    <row r="1874" ht="12.75">
      <c r="L1874"/>
    </row>
    <row r="1875" ht="12.75">
      <c r="L1875"/>
    </row>
    <row r="1876" ht="12.75">
      <c r="L1876"/>
    </row>
    <row r="1877" ht="12.75">
      <c r="L1877"/>
    </row>
    <row r="1878" ht="12.75">
      <c r="L1878"/>
    </row>
    <row r="1879" ht="12.75">
      <c r="L1879"/>
    </row>
    <row r="1880" ht="12.75">
      <c r="L1880"/>
    </row>
    <row r="1881" ht="12.75">
      <c r="L1881"/>
    </row>
    <row r="1882" ht="12.75">
      <c r="L1882"/>
    </row>
    <row r="1883" ht="12.75">
      <c r="L1883"/>
    </row>
    <row r="1884" ht="12.75">
      <c r="L1884"/>
    </row>
    <row r="1885" ht="12.75">
      <c r="L1885"/>
    </row>
    <row r="1886" ht="12.75">
      <c r="L1886"/>
    </row>
    <row r="1887" ht="12.75">
      <c r="L1887"/>
    </row>
    <row r="1888" ht="12.75">
      <c r="L1888"/>
    </row>
    <row r="1889" ht="12.75">
      <c r="L1889"/>
    </row>
    <row r="1890" ht="12.75">
      <c r="L1890"/>
    </row>
    <row r="1891" ht="12.75">
      <c r="L1891"/>
    </row>
    <row r="1892" ht="12.75">
      <c r="L1892"/>
    </row>
    <row r="1893" ht="12.75">
      <c r="L1893"/>
    </row>
    <row r="1894" ht="12.75">
      <c r="L1894"/>
    </row>
    <row r="1895" ht="12.75">
      <c r="L1895"/>
    </row>
    <row r="1896" ht="12.75">
      <c r="L1896"/>
    </row>
    <row r="1897" ht="12.75">
      <c r="L1897"/>
    </row>
    <row r="1898" ht="12.75">
      <c r="L1898"/>
    </row>
    <row r="1899" ht="12.75">
      <c r="L1899"/>
    </row>
    <row r="1900" ht="12.75">
      <c r="L1900"/>
    </row>
    <row r="1901" ht="12.75">
      <c r="L1901"/>
    </row>
    <row r="1902" ht="12.75">
      <c r="L1902"/>
    </row>
    <row r="1903" ht="12.75">
      <c r="L1903"/>
    </row>
    <row r="1904" ht="12.75">
      <c r="L1904"/>
    </row>
    <row r="1905" ht="12.75">
      <c r="L1905"/>
    </row>
    <row r="1906" ht="12.75">
      <c r="L1906"/>
    </row>
    <row r="1907" ht="12.75">
      <c r="L1907"/>
    </row>
    <row r="1908" ht="12.75">
      <c r="L1908"/>
    </row>
    <row r="1909" ht="12.75">
      <c r="L1909"/>
    </row>
    <row r="1910" ht="12.75">
      <c r="L1910"/>
    </row>
    <row r="1911" ht="12.75">
      <c r="L1911"/>
    </row>
    <row r="1912" ht="12.75">
      <c r="L1912"/>
    </row>
    <row r="1913" ht="12.75">
      <c r="L1913"/>
    </row>
    <row r="1914" ht="12.75">
      <c r="L1914"/>
    </row>
    <row r="1915" ht="12.75">
      <c r="L1915"/>
    </row>
    <row r="1916" ht="12.75">
      <c r="L1916"/>
    </row>
    <row r="1917" ht="12.75">
      <c r="L1917"/>
    </row>
    <row r="1918" ht="12.75">
      <c r="L1918"/>
    </row>
    <row r="1919" ht="12.75">
      <c r="L1919"/>
    </row>
    <row r="1920" ht="12.75">
      <c r="L1920"/>
    </row>
    <row r="1921" ht="12.75">
      <c r="L1921"/>
    </row>
    <row r="1922" ht="12.75">
      <c r="L1922"/>
    </row>
    <row r="1923" ht="12.75">
      <c r="L1923"/>
    </row>
    <row r="1924" ht="12.75">
      <c r="L1924"/>
    </row>
    <row r="1925" ht="12.75">
      <c r="L1925"/>
    </row>
    <row r="1926" ht="12.75">
      <c r="L1926"/>
    </row>
    <row r="1927" ht="12.75">
      <c r="L1927"/>
    </row>
    <row r="1928" ht="12.75">
      <c r="L1928"/>
    </row>
    <row r="1929" ht="12.75">
      <c r="L1929"/>
    </row>
    <row r="1930" ht="12.75">
      <c r="L1930"/>
    </row>
    <row r="1931" ht="12.75">
      <c r="L1931"/>
    </row>
    <row r="1932" ht="12.75">
      <c r="L1932"/>
    </row>
    <row r="1933" ht="12.75">
      <c r="L1933"/>
    </row>
    <row r="1934" ht="12.75">
      <c r="L1934"/>
    </row>
    <row r="1935" ht="12.75">
      <c r="L1935"/>
    </row>
    <row r="1936" ht="12.75">
      <c r="L1936"/>
    </row>
    <row r="1937" ht="12.75">
      <c r="L1937"/>
    </row>
    <row r="1938" ht="12.75">
      <c r="L1938"/>
    </row>
    <row r="1939" ht="12.75">
      <c r="L1939"/>
    </row>
    <row r="1940" ht="12.75">
      <c r="L1940"/>
    </row>
    <row r="1941" ht="12.75">
      <c r="L1941"/>
    </row>
    <row r="1942" ht="12.75">
      <c r="L1942"/>
    </row>
    <row r="1943" ht="12.75">
      <c r="L1943"/>
    </row>
    <row r="1944" ht="12.75">
      <c r="L1944"/>
    </row>
    <row r="1945" ht="12.75">
      <c r="L1945"/>
    </row>
    <row r="1946" ht="12.75">
      <c r="L1946"/>
    </row>
    <row r="1947" ht="12.75">
      <c r="L1947"/>
    </row>
    <row r="1948" ht="12.75">
      <c r="L1948"/>
    </row>
    <row r="1949" ht="12.75">
      <c r="L1949"/>
    </row>
    <row r="1950" ht="12.75">
      <c r="L1950"/>
    </row>
    <row r="1951" ht="12.75">
      <c r="L1951"/>
    </row>
    <row r="1952" ht="12.75">
      <c r="L1952"/>
    </row>
    <row r="1953" ht="12.75">
      <c r="L1953"/>
    </row>
    <row r="1954" ht="12.75">
      <c r="L1954"/>
    </row>
    <row r="1955" ht="12.75">
      <c r="L1955"/>
    </row>
    <row r="1956" ht="12.75">
      <c r="L1956"/>
    </row>
    <row r="1957" ht="12.75">
      <c r="L1957"/>
    </row>
    <row r="1958" ht="12.75">
      <c r="L1958"/>
    </row>
    <row r="1959" ht="12.75">
      <c r="L1959"/>
    </row>
    <row r="1960" ht="12.75">
      <c r="L1960"/>
    </row>
    <row r="1961" ht="12.75">
      <c r="L1961"/>
    </row>
    <row r="1962" ht="12.75">
      <c r="L1962"/>
    </row>
    <row r="1978" ht="12.75">
      <c r="L1978"/>
    </row>
    <row r="1979" ht="12.75">
      <c r="L1979"/>
    </row>
    <row r="1980" ht="12.75">
      <c r="L1980"/>
    </row>
    <row r="1981" ht="12.75">
      <c r="L1981"/>
    </row>
    <row r="1982" ht="12.75">
      <c r="L1982"/>
    </row>
    <row r="1983" ht="12.75">
      <c r="L1983"/>
    </row>
    <row r="1984" ht="12.75">
      <c r="L1984"/>
    </row>
    <row r="1985" ht="12.75">
      <c r="L1985"/>
    </row>
    <row r="1986" ht="12.75">
      <c r="L1986"/>
    </row>
    <row r="1987" ht="12.75">
      <c r="L1987"/>
    </row>
    <row r="1988" ht="12.75">
      <c r="L1988"/>
    </row>
    <row r="1989" ht="12.75">
      <c r="L1989"/>
    </row>
    <row r="1990" ht="12.75">
      <c r="L1990"/>
    </row>
    <row r="1991" ht="12.75">
      <c r="L1991"/>
    </row>
    <row r="1992" ht="12.75">
      <c r="L1992"/>
    </row>
    <row r="1993" ht="12.75">
      <c r="L1993"/>
    </row>
    <row r="1994" ht="12.75">
      <c r="L1994"/>
    </row>
    <row r="1995" ht="12.75">
      <c r="L1995"/>
    </row>
    <row r="1996" ht="12.75">
      <c r="L1996"/>
    </row>
    <row r="1997" ht="12.75">
      <c r="L1997"/>
    </row>
    <row r="1998" ht="12.75">
      <c r="L1998"/>
    </row>
    <row r="1999" ht="12.75">
      <c r="L1999"/>
    </row>
    <row r="2000" ht="12.75">
      <c r="L2000"/>
    </row>
    <row r="2001" ht="12.75">
      <c r="L2001"/>
    </row>
    <row r="2002" ht="12.75">
      <c r="L2002"/>
    </row>
    <row r="2003" ht="12.75">
      <c r="L2003"/>
    </row>
    <row r="2004" ht="12.75">
      <c r="L2004"/>
    </row>
    <row r="2005" ht="12.75">
      <c r="L2005"/>
    </row>
    <row r="2006" ht="12.75">
      <c r="L2006"/>
    </row>
    <row r="2007" ht="12.75">
      <c r="L2007"/>
    </row>
    <row r="2008" ht="12.75">
      <c r="L2008"/>
    </row>
    <row r="2009" ht="12.75">
      <c r="L2009"/>
    </row>
    <row r="2010" ht="12.75">
      <c r="L2010"/>
    </row>
    <row r="2011" ht="12.75">
      <c r="L2011"/>
    </row>
    <row r="2012" ht="12.75">
      <c r="L2012"/>
    </row>
    <row r="2013" ht="12.75">
      <c r="L2013"/>
    </row>
    <row r="2014" ht="12.75">
      <c r="L2014"/>
    </row>
    <row r="2015" ht="12.75">
      <c r="L2015"/>
    </row>
    <row r="2016" ht="12.75">
      <c r="L2016"/>
    </row>
    <row r="2017" ht="12.75">
      <c r="L2017"/>
    </row>
    <row r="2018" ht="12.75">
      <c r="L2018"/>
    </row>
    <row r="2019" ht="12.75">
      <c r="L2019"/>
    </row>
    <row r="2020" ht="12.75">
      <c r="L2020"/>
    </row>
    <row r="2021" ht="12.75">
      <c r="L2021"/>
    </row>
    <row r="2022" ht="12.75">
      <c r="L2022"/>
    </row>
    <row r="2023" ht="12.75">
      <c r="L2023"/>
    </row>
    <row r="2024" ht="12.75">
      <c r="L2024"/>
    </row>
    <row r="2025" ht="12.75">
      <c r="L2025"/>
    </row>
    <row r="2026" ht="12.75">
      <c r="L2026"/>
    </row>
    <row r="2027" ht="12.75">
      <c r="L2027"/>
    </row>
    <row r="2028" ht="12.75">
      <c r="L2028"/>
    </row>
    <row r="2029" ht="12.75">
      <c r="L2029"/>
    </row>
    <row r="2030" ht="12.75">
      <c r="L2030"/>
    </row>
    <row r="2031" ht="12.75">
      <c r="L2031"/>
    </row>
    <row r="2032" ht="12.75">
      <c r="L2032"/>
    </row>
    <row r="2033" ht="12.75">
      <c r="L2033"/>
    </row>
    <row r="2034" ht="12.75">
      <c r="L2034"/>
    </row>
    <row r="2035" ht="12.75">
      <c r="L2035"/>
    </row>
    <row r="2036" ht="12.75">
      <c r="L2036"/>
    </row>
    <row r="2037" ht="12.75">
      <c r="L2037"/>
    </row>
    <row r="2038" ht="12.75">
      <c r="L2038"/>
    </row>
    <row r="2039" ht="12.75">
      <c r="L2039"/>
    </row>
    <row r="2040" ht="12.75">
      <c r="L2040"/>
    </row>
    <row r="2041" ht="12.75">
      <c r="L2041"/>
    </row>
    <row r="2042" ht="12.75">
      <c r="L2042"/>
    </row>
    <row r="2043" ht="12.75">
      <c r="L2043"/>
    </row>
    <row r="2044" ht="12.75">
      <c r="L2044"/>
    </row>
    <row r="2045" ht="12.75">
      <c r="L2045"/>
    </row>
    <row r="2046" ht="12.75">
      <c r="L2046"/>
    </row>
    <row r="2047" ht="12.75">
      <c r="L2047"/>
    </row>
    <row r="2048" ht="12.75">
      <c r="L2048"/>
    </row>
    <row r="2049" ht="12.75">
      <c r="L2049"/>
    </row>
    <row r="2050" ht="12.75">
      <c r="L2050"/>
    </row>
    <row r="2051" ht="12.75">
      <c r="L2051"/>
    </row>
    <row r="2052" ht="12.75">
      <c r="L2052"/>
    </row>
    <row r="2053" ht="12.75">
      <c r="L2053"/>
    </row>
    <row r="2054" ht="12.75">
      <c r="L2054"/>
    </row>
    <row r="2055" ht="12.75">
      <c r="L2055"/>
    </row>
    <row r="2056" ht="12.75">
      <c r="L2056"/>
    </row>
    <row r="2057" ht="12.75">
      <c r="L2057"/>
    </row>
    <row r="2058" ht="12.75">
      <c r="L2058"/>
    </row>
    <row r="2059" ht="12.75">
      <c r="L2059"/>
    </row>
    <row r="2060" ht="12.75">
      <c r="L2060"/>
    </row>
    <row r="2061" ht="12.75">
      <c r="L2061"/>
    </row>
    <row r="2062" ht="12.75">
      <c r="L2062"/>
    </row>
    <row r="2063" ht="12.75">
      <c r="L2063"/>
    </row>
    <row r="2064" ht="12.75">
      <c r="L2064"/>
    </row>
    <row r="2065" ht="12.75">
      <c r="L2065"/>
    </row>
    <row r="2066" ht="12.75">
      <c r="L2066"/>
    </row>
    <row r="2067" ht="12.75">
      <c r="L2067"/>
    </row>
    <row r="2068" ht="12.75">
      <c r="L2068"/>
    </row>
    <row r="2069" ht="12.75">
      <c r="L2069"/>
    </row>
    <row r="2070" ht="12.75">
      <c r="L2070"/>
    </row>
    <row r="2071" ht="12.75">
      <c r="L2071"/>
    </row>
    <row r="2072" ht="12.75">
      <c r="L2072"/>
    </row>
    <row r="2073" ht="12.75">
      <c r="L2073"/>
    </row>
    <row r="2074" ht="12.75">
      <c r="L2074"/>
    </row>
    <row r="2075" ht="12.75">
      <c r="L2075"/>
    </row>
    <row r="2076" ht="12.75">
      <c r="L2076"/>
    </row>
    <row r="2077" ht="12.75">
      <c r="L2077"/>
    </row>
    <row r="2078" ht="12.75">
      <c r="L2078"/>
    </row>
    <row r="2079" ht="12.75">
      <c r="L2079"/>
    </row>
    <row r="2080" ht="12.75">
      <c r="L2080"/>
    </row>
    <row r="2081" ht="12.75">
      <c r="L2081"/>
    </row>
    <row r="2082" ht="12.75">
      <c r="L2082"/>
    </row>
    <row r="2083" ht="12.75">
      <c r="L2083"/>
    </row>
    <row r="2084" ht="12.75">
      <c r="L2084"/>
    </row>
    <row r="2085" ht="12.75">
      <c r="L2085"/>
    </row>
    <row r="2086" ht="12.75">
      <c r="L2086"/>
    </row>
    <row r="2087" ht="12.75">
      <c r="L2087"/>
    </row>
    <row r="2088" ht="12.75">
      <c r="L2088"/>
    </row>
    <row r="2089" ht="12.75">
      <c r="L2089"/>
    </row>
    <row r="2090" ht="12.75">
      <c r="L2090"/>
    </row>
    <row r="2091" ht="12.75">
      <c r="L2091"/>
    </row>
    <row r="2092" ht="12.75">
      <c r="L2092"/>
    </row>
    <row r="2093" ht="12.75">
      <c r="L2093"/>
    </row>
    <row r="2094" ht="12.75">
      <c r="L2094"/>
    </row>
    <row r="2095" ht="12.75">
      <c r="L2095"/>
    </row>
    <row r="2096" ht="12.75">
      <c r="L2096"/>
    </row>
    <row r="2097" ht="12.75">
      <c r="L2097"/>
    </row>
    <row r="2098" ht="12.75">
      <c r="L2098"/>
    </row>
    <row r="2099" ht="12.75">
      <c r="L2099"/>
    </row>
    <row r="2100" ht="12.75">
      <c r="L2100"/>
    </row>
    <row r="2101" ht="12.75">
      <c r="L2101"/>
    </row>
    <row r="2102" ht="12.75">
      <c r="L2102"/>
    </row>
    <row r="2103" ht="12.75">
      <c r="L2103"/>
    </row>
    <row r="2104" ht="12.75">
      <c r="L2104"/>
    </row>
    <row r="2105" ht="12.75">
      <c r="L2105"/>
    </row>
    <row r="2106" ht="12.75">
      <c r="L2106"/>
    </row>
    <row r="2107" ht="12.75">
      <c r="L2107"/>
    </row>
    <row r="2108" ht="12.75">
      <c r="L2108"/>
    </row>
    <row r="2109" ht="12.75">
      <c r="L2109"/>
    </row>
    <row r="2110" ht="12.75">
      <c r="L2110"/>
    </row>
    <row r="2111" ht="12.75">
      <c r="L2111"/>
    </row>
    <row r="2112" ht="12.75">
      <c r="L2112"/>
    </row>
    <row r="2146" ht="12.75">
      <c r="L2146"/>
    </row>
    <row r="2147" ht="12.75">
      <c r="L2147"/>
    </row>
    <row r="2148" ht="12.75">
      <c r="L2148"/>
    </row>
    <row r="2149" ht="12.75">
      <c r="L2149"/>
    </row>
    <row r="2150" ht="12.75">
      <c r="L2150"/>
    </row>
    <row r="2151" ht="12.75">
      <c r="L2151"/>
    </row>
    <row r="2152" ht="12.75">
      <c r="L2152"/>
    </row>
    <row r="2153" ht="12.75">
      <c r="L2153"/>
    </row>
    <row r="2154" ht="12.75">
      <c r="L2154"/>
    </row>
    <row r="2155" ht="12.75">
      <c r="L2155"/>
    </row>
    <row r="2156" ht="12.75">
      <c r="L2156"/>
    </row>
    <row r="2157" ht="12.75">
      <c r="L2157"/>
    </row>
    <row r="2158" ht="12.75">
      <c r="L2158"/>
    </row>
    <row r="2161" ht="12.75">
      <c r="L2161"/>
    </row>
    <row r="2162" ht="12.75">
      <c r="L2162"/>
    </row>
    <row r="2163" ht="12.75">
      <c r="L2163"/>
    </row>
    <row r="2164" ht="12.75">
      <c r="L2164"/>
    </row>
    <row r="2165" ht="12.75">
      <c r="L2165"/>
    </row>
    <row r="2173" ht="12.75">
      <c r="L2173"/>
    </row>
    <row r="2174" ht="12.75">
      <c r="L2174"/>
    </row>
    <row r="2175" ht="12.75">
      <c r="L2175"/>
    </row>
    <row r="2176" ht="12.75">
      <c r="L2176"/>
    </row>
    <row r="2177" ht="12.75">
      <c r="L2177"/>
    </row>
    <row r="2178" ht="12.75">
      <c r="L2178"/>
    </row>
    <row r="2179" ht="12.75">
      <c r="L2179"/>
    </row>
    <row r="2180" ht="12.75">
      <c r="L2180"/>
    </row>
    <row r="2181" ht="12.75">
      <c r="L2181"/>
    </row>
    <row r="2182" ht="12.75">
      <c r="L2182"/>
    </row>
    <row r="2183" ht="12.75">
      <c r="L2183"/>
    </row>
    <row r="2184" ht="12.75">
      <c r="L2184"/>
    </row>
    <row r="2185" ht="12.75">
      <c r="L2185"/>
    </row>
    <row r="2186" ht="12.75">
      <c r="L2186"/>
    </row>
    <row r="2187" ht="12.75">
      <c r="L2187"/>
    </row>
    <row r="2188" ht="12.75">
      <c r="L2188"/>
    </row>
    <row r="2189" ht="12.75">
      <c r="L2189"/>
    </row>
    <row r="2190" ht="12.75">
      <c r="L2190"/>
    </row>
    <row r="2191" ht="12.75">
      <c r="L2191"/>
    </row>
    <row r="2192" ht="12.75">
      <c r="L2192"/>
    </row>
    <row r="2193" ht="12.75">
      <c r="L2193"/>
    </row>
    <row r="2194" ht="12.75">
      <c r="L2194"/>
    </row>
    <row r="2195" ht="12.75">
      <c r="L2195"/>
    </row>
    <row r="2196" ht="12.75">
      <c r="L2196"/>
    </row>
    <row r="2197" ht="12.75">
      <c r="L2197"/>
    </row>
    <row r="2198" ht="12.75">
      <c r="L2198"/>
    </row>
    <row r="2199" ht="12.75">
      <c r="L2199"/>
    </row>
    <row r="2200" ht="12.75">
      <c r="L2200"/>
    </row>
    <row r="2201" ht="12.75">
      <c r="L2201"/>
    </row>
    <row r="2202" ht="12.75">
      <c r="L2202"/>
    </row>
    <row r="2203" ht="12.75">
      <c r="L2203"/>
    </row>
    <row r="2204" ht="12.75">
      <c r="L2204"/>
    </row>
    <row r="2205" ht="12.75">
      <c r="L2205"/>
    </row>
    <row r="2206" ht="12.75">
      <c r="L2206"/>
    </row>
    <row r="2207" ht="12.75">
      <c r="L2207"/>
    </row>
    <row r="2448" ht="12.75">
      <c r="L2448"/>
    </row>
    <row r="2449" ht="12.75">
      <c r="L2449"/>
    </row>
    <row r="2758" ht="12.75">
      <c r="L2758"/>
    </row>
    <row r="2774" ht="12.75">
      <c r="L2774"/>
    </row>
    <row r="2943" ht="12.75">
      <c r="L2943" s="47"/>
    </row>
    <row r="2944" ht="12.75">
      <c r="L2944" s="47"/>
    </row>
    <row r="2945" ht="12.75">
      <c r="L2945" s="47"/>
    </row>
    <row r="2946" ht="12.75">
      <c r="L2946" s="47"/>
    </row>
    <row r="2947" ht="12.75">
      <c r="L2947" s="47"/>
    </row>
    <row r="2948" ht="12.75">
      <c r="L2948" s="47"/>
    </row>
    <row r="2949" ht="12.75">
      <c r="L2949" s="47"/>
    </row>
    <row r="2950" ht="12.75">
      <c r="L2950" s="47"/>
    </row>
    <row r="2951" ht="12.75">
      <c r="L2951" s="47"/>
    </row>
    <row r="2952" ht="12.75">
      <c r="L2952" s="47"/>
    </row>
    <row r="2953" ht="12.75">
      <c r="L2953" s="47"/>
    </row>
    <row r="2954" ht="12.75">
      <c r="L2954" s="47"/>
    </row>
    <row r="2955" ht="12.75">
      <c r="L2955" s="47"/>
    </row>
    <row r="2956" ht="12.75">
      <c r="L2956" s="53"/>
    </row>
    <row r="2959" ht="12.75">
      <c r="L2959" s="47"/>
    </row>
    <row r="2960" ht="12.75">
      <c r="L2960" s="47"/>
    </row>
    <row r="2961" ht="12.75">
      <c r="L2961" s="47"/>
    </row>
    <row r="2962" ht="12.75">
      <c r="L2962" s="47"/>
    </row>
    <row r="2963" ht="12.75">
      <c r="L2963" s="47"/>
    </row>
    <row r="2964" ht="12.75">
      <c r="L2964" s="47"/>
    </row>
    <row r="2965" ht="12.75">
      <c r="L2965" s="47"/>
    </row>
    <row r="2966" ht="12.75">
      <c r="L2966" s="47"/>
    </row>
    <row r="2967" ht="12.75">
      <c r="L2967" s="47"/>
    </row>
    <row r="2968" ht="12.75">
      <c r="L2968" s="47"/>
    </row>
    <row r="2969" ht="12.75">
      <c r="L2969" s="47"/>
    </row>
    <row r="2970" ht="12.75">
      <c r="L2970"/>
    </row>
    <row r="2971" ht="12.75">
      <c r="L2971"/>
    </row>
    <row r="2972" ht="12.75">
      <c r="L2972"/>
    </row>
    <row r="2973" ht="12.75">
      <c r="L2973"/>
    </row>
    <row r="2974" ht="12.75">
      <c r="L2974"/>
    </row>
    <row r="2975" ht="12.75">
      <c r="L2975"/>
    </row>
    <row r="2976" ht="12.75">
      <c r="L2976"/>
    </row>
    <row r="2977" ht="12.75">
      <c r="L2977"/>
    </row>
    <row r="2978" ht="12.75">
      <c r="L2978"/>
    </row>
    <row r="2979" ht="12.75">
      <c r="L2979"/>
    </row>
    <row r="2980" ht="12.75">
      <c r="L2980"/>
    </row>
    <row r="2981" ht="12.75">
      <c r="L2981"/>
    </row>
    <row r="2982" ht="12.75">
      <c r="L2982"/>
    </row>
    <row r="2983" ht="12.75">
      <c r="L2983"/>
    </row>
    <row r="2984" ht="12.75">
      <c r="L2984"/>
    </row>
    <row r="2985" ht="12.75">
      <c r="L2985"/>
    </row>
    <row r="2986" ht="12.75">
      <c r="L2986"/>
    </row>
    <row r="2987" ht="12.75">
      <c r="L2987"/>
    </row>
    <row r="2988" ht="12.75">
      <c r="L2988"/>
    </row>
    <row r="2989" ht="12.75">
      <c r="L2989"/>
    </row>
    <row r="2990" ht="12.75">
      <c r="L2990"/>
    </row>
    <row r="2991" ht="12.75">
      <c r="L2991"/>
    </row>
    <row r="2992" ht="12.75">
      <c r="L2992"/>
    </row>
    <row r="2993" ht="12.75">
      <c r="L2993"/>
    </row>
    <row r="2994" ht="12.75">
      <c r="L2994"/>
    </row>
    <row r="2995" ht="12.75">
      <c r="L2995"/>
    </row>
    <row r="2996" ht="12.75">
      <c r="L2996"/>
    </row>
    <row r="2997" ht="12.75">
      <c r="L2997"/>
    </row>
    <row r="2998" ht="12.75">
      <c r="L2998"/>
    </row>
    <row r="2999" ht="12.75">
      <c r="L2999"/>
    </row>
    <row r="3000" ht="12.75">
      <c r="L3000"/>
    </row>
    <row r="3001" ht="12.75">
      <c r="L3001"/>
    </row>
    <row r="3002" ht="12.75">
      <c r="L3002"/>
    </row>
    <row r="3003" ht="12.75">
      <c r="L3003"/>
    </row>
    <row r="3004" ht="12.75">
      <c r="L3004"/>
    </row>
    <row r="3005" ht="12.75">
      <c r="L3005"/>
    </row>
    <row r="3006" ht="12.75">
      <c r="L3006"/>
    </row>
    <row r="3007" ht="12.75">
      <c r="L3007"/>
    </row>
    <row r="3008" ht="12.75">
      <c r="L3008"/>
    </row>
    <row r="3009" ht="12.75">
      <c r="L3009"/>
    </row>
    <row r="3010" ht="12.75">
      <c r="L3010"/>
    </row>
    <row r="3011" ht="12.75">
      <c r="L3011"/>
    </row>
    <row r="3012" ht="12.75">
      <c r="L3012"/>
    </row>
    <row r="3013" ht="12.75">
      <c r="L3013"/>
    </row>
    <row r="3014" ht="12.75">
      <c r="L3014"/>
    </row>
    <row r="3015" ht="12.75">
      <c r="L3015"/>
    </row>
    <row r="3016" ht="12.75">
      <c r="L3016"/>
    </row>
    <row r="3017" ht="12.75">
      <c r="L3017"/>
    </row>
    <row r="3018" ht="12.75">
      <c r="L3018"/>
    </row>
    <row r="3019" ht="12.75">
      <c r="L3019"/>
    </row>
    <row r="3020" ht="12.75">
      <c r="L3020"/>
    </row>
    <row r="3021" ht="12.75">
      <c r="L3021"/>
    </row>
    <row r="3022" ht="12.75">
      <c r="L3022"/>
    </row>
    <row r="3023" ht="12.75">
      <c r="L3023"/>
    </row>
    <row r="3024" ht="12.75">
      <c r="L3024"/>
    </row>
    <row r="3025" ht="12.75">
      <c r="L3025"/>
    </row>
    <row r="3026" ht="12.75">
      <c r="L3026"/>
    </row>
    <row r="3027" ht="12.75">
      <c r="L3027"/>
    </row>
    <row r="3028" ht="12.75">
      <c r="L3028"/>
    </row>
    <row r="3029" ht="12.75">
      <c r="L3029"/>
    </row>
    <row r="3030" ht="12.75">
      <c r="L3030"/>
    </row>
    <row r="3031" ht="12.75">
      <c r="L3031"/>
    </row>
    <row r="3032" ht="12.75">
      <c r="L3032"/>
    </row>
    <row r="3033" ht="12.75">
      <c r="L3033"/>
    </row>
    <row r="3034" ht="12.75">
      <c r="L3034"/>
    </row>
    <row r="3035" ht="12.75">
      <c r="L3035"/>
    </row>
    <row r="3036" ht="12.75">
      <c r="L3036"/>
    </row>
    <row r="3037" ht="12.75">
      <c r="L3037"/>
    </row>
    <row r="3038" ht="12.75">
      <c r="L3038"/>
    </row>
    <row r="3039" ht="12.75">
      <c r="L3039" s="47"/>
    </row>
    <row r="3040" ht="12.75">
      <c r="L3040" s="47"/>
    </row>
    <row r="3041" ht="12.75">
      <c r="L3041" s="47"/>
    </row>
    <row r="3042" ht="12.75">
      <c r="L3042" s="47"/>
    </row>
    <row r="3043" ht="12.75">
      <c r="L3043" s="47"/>
    </row>
    <row r="3044" ht="12.75">
      <c r="L3044" s="47"/>
    </row>
    <row r="3045" ht="12.75">
      <c r="L3045" s="47"/>
    </row>
    <row r="3046" ht="12.75">
      <c r="L3046" s="47"/>
    </row>
    <row r="3047" ht="12.75">
      <c r="L3047" s="47"/>
    </row>
    <row r="3090" ht="12.75">
      <c r="L3090" s="47"/>
    </row>
    <row r="3091" ht="12.75">
      <c r="L3091" s="47"/>
    </row>
    <row r="3092" ht="12.75">
      <c r="L3092" s="47"/>
    </row>
    <row r="3126" ht="12.75">
      <c r="L3126" s="47"/>
    </row>
    <row r="3127" ht="12.75">
      <c r="L3127" s="47"/>
    </row>
    <row r="3128" ht="12.75">
      <c r="L3128" s="47"/>
    </row>
    <row r="3171" ht="12.75">
      <c r="L3171" s="47"/>
    </row>
    <row r="3172" ht="12.75">
      <c r="L3172" s="47"/>
    </row>
    <row r="3176" ht="12.75">
      <c r="L3176"/>
    </row>
    <row r="3177" ht="12.75">
      <c r="L3177"/>
    </row>
    <row r="3178" ht="12.75">
      <c r="L3178"/>
    </row>
    <row r="3179" ht="12.75">
      <c r="L3179"/>
    </row>
    <row r="3180" ht="12.75">
      <c r="L3180"/>
    </row>
    <row r="3181" ht="12.75">
      <c r="L3181"/>
    </row>
    <row r="3182" ht="12.75">
      <c r="L3182"/>
    </row>
    <row r="3183" ht="12.75">
      <c r="L3183"/>
    </row>
    <row r="3184" ht="12.75">
      <c r="L3184"/>
    </row>
    <row r="3185" ht="12.75">
      <c r="L3185"/>
    </row>
    <row r="3186" ht="12.75">
      <c r="L3186"/>
    </row>
    <row r="3187" ht="12.75">
      <c r="L3187"/>
    </row>
    <row r="3188" ht="12.75">
      <c r="L3188"/>
    </row>
    <row r="3189" ht="12.75">
      <c r="L3189"/>
    </row>
    <row r="3190" ht="12.75">
      <c r="L3190"/>
    </row>
    <row r="3191" ht="12.75">
      <c r="L3191"/>
    </row>
    <row r="3192" ht="12.75">
      <c r="L3192"/>
    </row>
    <row r="3193" ht="12.75">
      <c r="L3193"/>
    </row>
    <row r="3194" ht="12.75">
      <c r="L3194"/>
    </row>
    <row r="3195" ht="12.75">
      <c r="L3195"/>
    </row>
    <row r="3196" ht="12.75">
      <c r="L3196"/>
    </row>
    <row r="3218" ht="12.75">
      <c r="L3218"/>
    </row>
    <row r="3248" ht="12.75">
      <c r="L3248"/>
    </row>
    <row r="3249" ht="12.75">
      <c r="L3249"/>
    </row>
    <row r="3250" ht="12.75">
      <c r="L3250"/>
    </row>
    <row r="3251" ht="12.75">
      <c r="L3251"/>
    </row>
    <row r="3252" ht="12.75">
      <c r="L3252"/>
    </row>
    <row r="3253" ht="12.75">
      <c r="L3253"/>
    </row>
    <row r="3254" ht="12.75">
      <c r="L3254"/>
    </row>
    <row r="3255" ht="12.75">
      <c r="L3255"/>
    </row>
    <row r="3256" ht="12.75">
      <c r="L3256"/>
    </row>
    <row r="3257" ht="12.75">
      <c r="L3257"/>
    </row>
    <row r="3258" ht="12.75">
      <c r="L3258"/>
    </row>
    <row r="3259" ht="12.75">
      <c r="L3259"/>
    </row>
    <row r="3444" ht="12.75">
      <c r="L3444"/>
    </row>
    <row r="3527" ht="12.75">
      <c r="L3527"/>
    </row>
    <row r="3531" ht="12.75">
      <c r="L3531"/>
    </row>
    <row r="3532" ht="12.75">
      <c r="L3532"/>
    </row>
    <row r="3533" ht="12.75">
      <c r="L3533"/>
    </row>
    <row r="3534" ht="12.75">
      <c r="L3534"/>
    </row>
    <row r="3535" ht="12.75">
      <c r="L3535"/>
    </row>
    <row r="3536" ht="12.75">
      <c r="L3536"/>
    </row>
    <row r="3665" ht="12.75">
      <c r="L3665"/>
    </row>
    <row r="3667" ht="12.75">
      <c r="L3667"/>
    </row>
    <row r="3672" ht="12.75">
      <c r="L3672"/>
    </row>
    <row r="3673" ht="12.75">
      <c r="L3673"/>
    </row>
    <row r="3674" ht="12.75">
      <c r="L3674"/>
    </row>
    <row r="3675" ht="12.75">
      <c r="L3675"/>
    </row>
    <row r="3676" ht="12.75">
      <c r="L3676"/>
    </row>
    <row r="3677" ht="12.75">
      <c r="L3677"/>
    </row>
    <row r="3682" ht="12.75">
      <c r="L3682"/>
    </row>
    <row r="3683" ht="12.75">
      <c r="L3683"/>
    </row>
    <row r="3684" ht="12.75">
      <c r="L3684"/>
    </row>
    <row r="3688" ht="12.75">
      <c r="L3688"/>
    </row>
  </sheetData>
  <hyperlinks>
    <hyperlink ref="Q35:Q36" r:id="rId1" display="fborcher@cern.ch"/>
    <hyperlink ref="Q38:Q39" r:id="rId2" display="fborcher@cern.ch"/>
    <hyperlink ref="Q41:Q42" r:id="rId3" display="fborcher@cern.ch"/>
    <hyperlink ref="Q44:Q45" r:id="rId4" display="fborcher@cern.ch"/>
    <hyperlink ref="Q49:Q50" r:id="rId5" display="fborcher@cern.ch"/>
    <hyperlink ref="Q52:Q53" r:id="rId6" display="fborcher@cern.ch"/>
    <hyperlink ref="Q47:Q48" r:id="rId7" display="fborcher@cern.ch"/>
  </hyperlinks>
  <printOptions/>
  <pageMargins left="0.75" right="0.75" top="1" bottom="1" header="0.5" footer="0.5"/>
  <pageSetup fitToWidth="3" horizontalDpi="600" verticalDpi="600" orientation="landscape" paperSize="9" r:id="rId10"/>
  <headerFooter alignWithMargins="0">
    <oddHeader>&amp;L&amp;F&amp;C&amp;A&amp;RPrinted at &amp;T on &amp;D</oddHeader>
    <oddFooter>&amp;L&amp;Z&amp;CPage &amp;P of &amp;N&amp;RFred Borcherding</oddFooter>
  </headerFooter>
  <legacyDrawing r:id="rId9"/>
</worksheet>
</file>

<file path=xl/worksheets/sheet2.xml><?xml version="1.0" encoding="utf-8"?>
<worksheet xmlns="http://schemas.openxmlformats.org/spreadsheetml/2006/main" xmlns:r="http://schemas.openxmlformats.org/officeDocument/2006/relationships">
  <sheetPr codeName="Sheet4"/>
  <dimension ref="A1:DF3574"/>
  <sheetViews>
    <sheetView workbookViewId="0" topLeftCell="A1">
      <selection activeCell="D25" sqref="D25"/>
    </sheetView>
  </sheetViews>
  <sheetFormatPr defaultColWidth="9.140625" defaultRowHeight="12.75"/>
  <cols>
    <col min="1" max="1" width="3.421875" style="2" customWidth="1"/>
    <col min="2" max="2" width="10.7109375" style="46" customWidth="1"/>
    <col min="3" max="3" width="7.140625" style="6" customWidth="1"/>
    <col min="4" max="4" width="5.8515625" style="2" customWidth="1"/>
    <col min="5" max="5" width="9.140625" style="2" customWidth="1"/>
    <col min="6" max="6" width="8.57421875" style="2" customWidth="1"/>
    <col min="7" max="7" width="6.7109375" style="5" customWidth="1"/>
    <col min="8" max="8" width="10.57421875" style="5" customWidth="1"/>
    <col min="9" max="9" width="8.421875" style="5" customWidth="1"/>
    <col min="10" max="10" width="3.28125" style="5" customWidth="1"/>
    <col min="11" max="11" width="3.57421875" style="5" customWidth="1"/>
    <col min="12" max="12" width="6.421875" style="5" customWidth="1"/>
    <col min="13" max="13" width="18.8515625" style="1" customWidth="1"/>
    <col min="14" max="14" width="21.421875" style="0" customWidth="1"/>
    <col min="15" max="15" width="11.8515625" style="0" customWidth="1"/>
    <col min="16" max="16" width="11.57421875" style="0" customWidth="1"/>
    <col min="17" max="17" width="3.7109375" style="0" customWidth="1"/>
    <col min="18" max="18" width="8.57421875" style="0" customWidth="1"/>
    <col min="19" max="19" width="12.28125" style="0" customWidth="1"/>
    <col min="30" max="30" width="21.421875" style="0" customWidth="1"/>
    <col min="31" max="31" width="10.421875" style="4" customWidth="1"/>
    <col min="32" max="41" width="9.140625" style="4" customWidth="1"/>
  </cols>
  <sheetData>
    <row r="1" spans="1:110" s="3" customFormat="1" ht="102.75" thickBot="1">
      <c r="A1" s="13" t="s">
        <v>31</v>
      </c>
      <c r="B1" s="43" t="s">
        <v>3</v>
      </c>
      <c r="C1" s="14" t="s">
        <v>11</v>
      </c>
      <c r="D1" s="13" t="s">
        <v>29</v>
      </c>
      <c r="E1" s="13" t="s">
        <v>4</v>
      </c>
      <c r="F1" s="13" t="s">
        <v>5</v>
      </c>
      <c r="G1" s="15" t="s">
        <v>6</v>
      </c>
      <c r="H1" s="15" t="s">
        <v>10</v>
      </c>
      <c r="I1" s="15" t="s">
        <v>0</v>
      </c>
      <c r="J1" s="16" t="s">
        <v>209</v>
      </c>
      <c r="K1" s="16" t="s">
        <v>7</v>
      </c>
      <c r="L1" s="15" t="s">
        <v>251</v>
      </c>
      <c r="M1" s="13" t="s">
        <v>8</v>
      </c>
      <c r="N1" s="7" t="s">
        <v>208</v>
      </c>
      <c r="O1" s="7" t="s">
        <v>195</v>
      </c>
      <c r="P1" s="8" t="s">
        <v>196</v>
      </c>
      <c r="Q1" s="9" t="s">
        <v>197</v>
      </c>
      <c r="R1" s="52" t="s">
        <v>64</v>
      </c>
      <c r="S1" s="11" t="s">
        <v>198</v>
      </c>
      <c r="T1" s="11" t="s">
        <v>199</v>
      </c>
      <c r="U1" s="11" t="s">
        <v>200</v>
      </c>
      <c r="V1" s="11" t="s">
        <v>201</v>
      </c>
      <c r="W1" s="11" t="s">
        <v>202</v>
      </c>
      <c r="X1" s="11" t="s">
        <v>203</v>
      </c>
      <c r="Y1" s="11" t="s">
        <v>204</v>
      </c>
      <c r="Z1" s="11" t="s">
        <v>205</v>
      </c>
      <c r="AA1" s="11" t="s">
        <v>206</v>
      </c>
      <c r="AE1" s="48" t="s">
        <v>215</v>
      </c>
      <c r="AF1" s="48" t="s">
        <v>32</v>
      </c>
      <c r="AG1" s="48" t="s">
        <v>33</v>
      </c>
      <c r="AH1" s="48" t="s">
        <v>34</v>
      </c>
      <c r="AI1" s="48" t="s">
        <v>20</v>
      </c>
      <c r="AJ1" s="48" t="s">
        <v>37</v>
      </c>
      <c r="AK1" s="48" t="s">
        <v>15</v>
      </c>
      <c r="AL1" s="48" t="s">
        <v>16</v>
      </c>
      <c r="AM1" s="48" t="s">
        <v>14</v>
      </c>
      <c r="AN1" s="48" t="s">
        <v>137</v>
      </c>
      <c r="AO1" s="48" t="s">
        <v>9</v>
      </c>
      <c r="AR1" t="s">
        <v>134</v>
      </c>
      <c r="AS1"/>
      <c r="AT1" t="s">
        <v>135</v>
      </c>
      <c r="AU1"/>
      <c r="AV1" t="s">
        <v>136</v>
      </c>
      <c r="AW1" s="51" t="s">
        <v>22</v>
      </c>
      <c r="AX1" s="51" t="s">
        <v>21</v>
      </c>
      <c r="AY1" s="3">
        <v>2</v>
      </c>
      <c r="AZ1" s="3">
        <v>3</v>
      </c>
      <c r="BA1" s="3">
        <v>4</v>
      </c>
      <c r="BB1" s="3">
        <v>5</v>
      </c>
      <c r="BC1" s="3">
        <v>6</v>
      </c>
      <c r="BD1" s="3">
        <v>7</v>
      </c>
      <c r="BE1" s="3">
        <v>8</v>
      </c>
      <c r="BF1" s="3">
        <v>9</v>
      </c>
      <c r="BG1" s="3">
        <v>10</v>
      </c>
      <c r="BH1" s="3">
        <v>11</v>
      </c>
      <c r="BI1" s="3">
        <v>12</v>
      </c>
      <c r="BJ1" s="3">
        <v>13</v>
      </c>
      <c r="BK1" s="3">
        <v>14</v>
      </c>
      <c r="BL1" s="3">
        <v>15</v>
      </c>
      <c r="BM1" s="3">
        <v>16</v>
      </c>
      <c r="BN1" s="3">
        <v>17</v>
      </c>
      <c r="BO1" s="3">
        <v>18</v>
      </c>
      <c r="BP1" s="3">
        <v>19</v>
      </c>
      <c r="BQ1" s="3">
        <v>20</v>
      </c>
      <c r="BR1" s="3">
        <v>21</v>
      </c>
      <c r="BS1" s="3">
        <v>22</v>
      </c>
      <c r="BT1" s="3">
        <v>23</v>
      </c>
      <c r="BU1" s="3">
        <v>24</v>
      </c>
      <c r="BV1" s="3">
        <v>25</v>
      </c>
      <c r="BW1" s="3">
        <v>26</v>
      </c>
      <c r="BX1" s="3">
        <v>27</v>
      </c>
      <c r="BY1" s="3">
        <v>28</v>
      </c>
      <c r="BZ1" s="3">
        <v>29</v>
      </c>
      <c r="CA1" s="3">
        <v>30</v>
      </c>
      <c r="CB1" s="3">
        <v>31</v>
      </c>
      <c r="CC1" s="3">
        <v>2</v>
      </c>
      <c r="CD1" s="3">
        <v>3</v>
      </c>
      <c r="CE1" s="3">
        <v>4</v>
      </c>
      <c r="CF1" s="3">
        <v>5</v>
      </c>
      <c r="CG1" s="3">
        <v>6</v>
      </c>
      <c r="CH1" s="3">
        <v>7</v>
      </c>
      <c r="CI1" s="3">
        <v>8</v>
      </c>
      <c r="CJ1" s="3">
        <v>9</v>
      </c>
      <c r="CK1" s="3">
        <v>10</v>
      </c>
      <c r="CL1" s="3">
        <v>11</v>
      </c>
      <c r="CM1" s="3">
        <v>12</v>
      </c>
      <c r="CN1" s="3">
        <v>13</v>
      </c>
      <c r="CO1" s="3">
        <v>14</v>
      </c>
      <c r="CP1" s="3">
        <v>15</v>
      </c>
      <c r="CQ1" s="3">
        <v>16</v>
      </c>
      <c r="CR1" s="3">
        <v>17</v>
      </c>
      <c r="CS1" s="3">
        <v>18</v>
      </c>
      <c r="CT1" s="3">
        <v>19</v>
      </c>
      <c r="CU1" s="3">
        <v>20</v>
      </c>
      <c r="CV1" s="3">
        <v>21</v>
      </c>
      <c r="CW1" s="3">
        <v>22</v>
      </c>
      <c r="CX1" s="3">
        <v>23</v>
      </c>
      <c r="CY1" s="3">
        <v>24</v>
      </c>
      <c r="CZ1" s="3">
        <v>25</v>
      </c>
      <c r="DA1" s="3">
        <v>26</v>
      </c>
      <c r="DB1" s="3">
        <v>27</v>
      </c>
      <c r="DC1" s="3">
        <v>28</v>
      </c>
      <c r="DD1" s="3">
        <v>29</v>
      </c>
      <c r="DE1" s="3">
        <v>30</v>
      </c>
      <c r="DF1" s="3">
        <v>31</v>
      </c>
    </row>
    <row r="2" spans="2:110" ht="13.5" thickTop="1">
      <c r="B2" s="42">
        <v>39083</v>
      </c>
      <c r="C2" s="4" t="s">
        <v>34</v>
      </c>
      <c r="D2" s="63">
        <v>999</v>
      </c>
      <c r="E2" t="s">
        <v>191</v>
      </c>
      <c r="F2" t="s">
        <v>2</v>
      </c>
      <c r="G2" t="s">
        <v>13</v>
      </c>
      <c r="H2" t="s">
        <v>23</v>
      </c>
      <c r="I2" s="78">
        <f>CONCATENATE(AW2,AX2)</f>
      </c>
      <c r="J2" t="s">
        <v>35</v>
      </c>
      <c r="K2" s="64">
        <v>3</v>
      </c>
      <c r="L2" s="66"/>
      <c r="M2"/>
      <c r="N2" s="2" t="str">
        <f aca="true" t="shared" si="0" ref="N2:N23">AD2</f>
        <v>3052030216200500999</v>
      </c>
      <c r="O2" t="str">
        <f aca="true" t="shared" si="1" ref="O2:O23">CONCATENATE("ME ",C2)</f>
        <v>ME CBP</v>
      </c>
      <c r="P2" t="str">
        <f aca="true" t="shared" si="2" ref="P2:P23">IF(E2="detector",CONCATENATE(I2,TEXT(K2,"00"),J2),E2)</f>
        <v>03B</v>
      </c>
      <c r="Q2" s="12" t="s">
        <v>207</v>
      </c>
      <c r="R2" t="s">
        <v>54</v>
      </c>
      <c r="S2" s="2" t="str">
        <f aca="true" t="shared" si="3" ref="S2:S23">CONCATENATE(TEXT(C2,"0000"),TEXT(D2,"0000"))</f>
        <v>CBP0999</v>
      </c>
      <c r="AD2" s="50" t="str">
        <f aca="true" t="shared" si="4" ref="AD2:AD23">CONCATENATE(AM2,AO2,AN2,AE2,AF2,AG2,AH2,AI2,AJ2,AK2,AL2,TEXT(D2,"00000"))</f>
        <v>3052030216200500999</v>
      </c>
      <c r="AE2" s="49">
        <f aca="true" t="shared" si="5" ref="AE2:AE22">IF(C2="EMUPC","30521603032005","")</f>
      </c>
      <c r="AF2" s="49">
        <f aca="true" t="shared" si="6" ref="AF2:AF22">IF(C2="ELM","30520512132005","")</f>
      </c>
      <c r="AG2" s="49">
        <f aca="true" t="shared" si="7" ref="AG2:AG22">IF(C2="PCM","30521603132006","")</f>
      </c>
      <c r="AH2" s="49" t="str">
        <f aca="true" t="shared" si="8" ref="AH2:AH22">IF(C2="CBP","30520302162005","")</f>
        <v>30520302162005</v>
      </c>
      <c r="AI2" s="49">
        <f aca="true" t="shared" si="9" ref="AI2:AI22">IF(C2="CRB","30520318022005","")</f>
      </c>
      <c r="AJ2" s="49">
        <f aca="true" t="shared" si="10" ref="AJ2:AJ23">IF(C2="VCC","30522203032006","")</f>
      </c>
      <c r="AK2" s="49">
        <f aca="true" t="shared" si="11" ref="AK2:AK22">IF(C2="MPC","30521316032005","")</f>
      </c>
      <c r="AL2" s="49">
        <f aca="true" t="shared" si="12" ref="AL2:AL22">IF(C2="CCB","30520303022005","")</f>
      </c>
      <c r="AM2" s="49">
        <f aca="true" t="shared" si="13" ref="AM2:AM22">IF(C2="TMB","30522013022005","")</f>
      </c>
      <c r="AN2" s="49">
        <f aca="true" t="shared" si="14" ref="AN2:AN22">IF(C2="RAT","30521801202005","")</f>
      </c>
      <c r="AO2" s="49">
        <f aca="true" t="shared" si="15" ref="AO2:AO22">IF(C2="DMB","30520413022004","")</f>
      </c>
      <c r="AP2" s="50"/>
      <c r="AQ2" s="50"/>
      <c r="AW2">
        <f aca="true" t="shared" si="16" ref="AW2:AW17">CONCATENATE(AY2,AZ2,BA2,BB2,BC2,BD2,BE2,BF2,BG2,BH2,BI2,BJ2,BK2,BL2,BM2,BN2,BO2,BP2,BQ2,BR2,BS2,BT2,BU2,BV2,BW2,BX2,BY2,BZ2,CA2,CB2)</f>
      </c>
      <c r="AX2">
        <f aca="true" t="shared" si="17" ref="AX2:AX23">CONCATENATE(CC2,CD2,CE2,CF2,CG2,CH2,CI2,CJ2,CK2,CL2,CM2,CN2,CO2,CP2,CQ2,CR2,CS2,CT2,CU2,CV2,CW2,CX2,CY2,CZ2,DA2,DB2,DC2,DD2,DE2,DF2)</f>
      </c>
      <c r="AY2">
        <f>IF($H2='PCrate Index'!$A$2,'PCrate Index'!$B$2,"")</f>
      </c>
      <c r="AZ2">
        <f>IF($H2='PCrate Index'!$A$3,'PCrate Index'!$B$3,"")</f>
      </c>
      <c r="BA2">
        <f>IF($H2='PCrate Index'!$A$4,'PCrate Index'!$B$4,"")</f>
      </c>
      <c r="BB2">
        <f>IF($H2='PCrate Index'!$A$5,'PCrate Index'!$B$5,"")</f>
      </c>
      <c r="BC2">
        <f>IF($H2='PCrate Index'!$A$6,'PCrate Index'!$B$6,"")</f>
      </c>
      <c r="BD2">
        <f>IF($H2='PCrate Index'!$A$7,'PCrate Index'!$B$7,"")</f>
      </c>
      <c r="BE2">
        <f>IF($H2='PCrate Index'!$A$8,'PCrate Index'!$B$8,"")</f>
      </c>
      <c r="BF2">
        <f>IF($H2='PCrate Index'!$A$9,'PCrate Index'!$B$9,"")</f>
      </c>
      <c r="BG2">
        <f>IF($H2='PCrate Index'!$A$10,'PCrate Index'!$B$10,"")</f>
      </c>
      <c r="BH2">
        <f>IF($H2='PCrate Index'!$A$11,'PCrate Index'!$B$11,"")</f>
      </c>
      <c r="BI2">
        <f>IF($H2='PCrate Index'!$A$12,'PCrate Index'!$B$12,"")</f>
      </c>
      <c r="BJ2">
        <f>IF($H2='PCrate Index'!$A$13,'PCrate Index'!$B$13,"")</f>
      </c>
      <c r="BK2">
        <f>IF($H2='PCrate Index'!$A$14,'PCrate Index'!$B$14,"")</f>
      </c>
      <c r="BL2">
        <f>IF($H2='PCrate Index'!$A$15,'PCrate Index'!$B$15,"")</f>
      </c>
      <c r="BM2">
        <f>IF($H2='PCrate Index'!$A$16,'PCrate Index'!$B$16,"")</f>
      </c>
      <c r="BN2">
        <f>IF($H2='PCrate Index'!$A$17,'PCrate Index'!$B$17,"")</f>
      </c>
      <c r="BO2">
        <f>IF($H2='PCrate Index'!$A$18,'PCrate Index'!$B$18,"")</f>
      </c>
      <c r="BP2">
        <f>IF($H2='PCrate Index'!$A$19,'PCrate Index'!$B$19,"")</f>
      </c>
      <c r="BQ2">
        <f>IF($H2='PCrate Index'!$A$20,'PCrate Index'!$B$20,"")</f>
      </c>
      <c r="BR2">
        <f>IF($H2='PCrate Index'!$A$21,'PCrate Index'!$B$21,"")</f>
      </c>
      <c r="BS2">
        <f>IF($H2='PCrate Index'!$A$22,'PCrate Index'!$B$22,"")</f>
      </c>
      <c r="BT2">
        <f>IF($H2='PCrate Index'!$A$23,'PCrate Index'!$B$23,"")</f>
      </c>
      <c r="BU2">
        <f>IF($H2='PCrate Index'!$A$24,'PCrate Index'!$B$24,"")</f>
      </c>
      <c r="BV2">
        <f>IF($H2='PCrate Index'!$A$25,'PCrate Index'!$B$25,"")</f>
      </c>
      <c r="BW2">
        <f>IF($H2='PCrate Index'!$A$26,'PCrate Index'!$B$26,"")</f>
      </c>
      <c r="BX2">
        <f>IF($H2='PCrate Index'!$A$27,'PCrate Index'!$B$27,"")</f>
      </c>
      <c r="BY2">
        <f>IF($H2='PCrate Index'!$A$28,'PCrate Index'!$B$28,"")</f>
      </c>
      <c r="BZ2">
        <f>IF($H2='PCrate Index'!$A$29,'PCrate Index'!$B$29,"")</f>
      </c>
      <c r="CA2">
        <f>IF($H2='PCrate Index'!$A$30,'PCrate Index'!$B$30,"")</f>
      </c>
      <c r="CB2">
        <f>IF($H2='PCrate Index'!$A$31,'PCrate Index'!$B$31,"")</f>
      </c>
      <c r="CC2">
        <f>IF($H2='PCrate Index'!$D$2,'PCrate Index'!$E$2,"")</f>
      </c>
      <c r="CD2">
        <f>IF($H2='PCrate Index'!$D$3,'PCrate Index'!$E$3,"")</f>
      </c>
      <c r="CE2">
        <f>IF($H2='PCrate Index'!$D$4,'PCrate Index'!$E$4,"")</f>
      </c>
      <c r="CF2">
        <f>IF($H2='PCrate Index'!$D$5,'PCrate Index'!$E$5,"")</f>
      </c>
      <c r="CG2">
        <f>IF($H2='PCrate Index'!$D$6,'PCrate Index'!$E$6,"")</f>
      </c>
      <c r="CH2">
        <f>IF($H2='PCrate Index'!$D$7,'PCrate Index'!$E$7,"")</f>
      </c>
      <c r="CI2">
        <f>IF($H2='PCrate Index'!$D$8,'PCrate Index'!$E$8,"")</f>
      </c>
      <c r="CJ2">
        <f>IF($H2='PCrate Index'!$D$9,'PCrate Index'!$E$9,"")</f>
      </c>
      <c r="CK2">
        <f>IF($H2='PCrate Index'!$D$10,'PCrate Index'!$E$10,"")</f>
      </c>
      <c r="CL2">
        <f>IF($H2='PCrate Index'!$D$11,'PCrate Index'!$E$11,"")</f>
      </c>
      <c r="CM2">
        <f>IF($H2='PCrate Index'!$D$12,'PCrate Index'!$E$12,"")</f>
      </c>
      <c r="CN2">
        <f>IF($H2='PCrate Index'!$D$13,'PCrate Index'!$E$13,"")</f>
      </c>
      <c r="CO2">
        <f>IF($H2='PCrate Index'!$D$14,'PCrate Index'!$E$14,"")</f>
      </c>
      <c r="CP2">
        <f>IF($H2='PCrate Index'!$D$15,'PCrate Index'!$E$15,"")</f>
      </c>
      <c r="CQ2">
        <f>IF($H2='PCrate Index'!$D$16,'PCrate Index'!$E$16,"")</f>
      </c>
      <c r="CR2">
        <f>IF($H2='PCrate Index'!$D$17,'PCrate Index'!$E$17,"")</f>
      </c>
      <c r="CS2">
        <f>IF($H2='PCrate Index'!$D$18,'PCrate Index'!$E$18,"")</f>
      </c>
      <c r="CT2">
        <f>IF($H2='PCrate Index'!$D$19,'PCrate Index'!$E$19,"")</f>
      </c>
      <c r="CU2">
        <f>IF($H2='PCrate Index'!$D$20,'PCrate Index'!$E$20,"")</f>
      </c>
      <c r="CV2">
        <f>IF($H2='PCrate Index'!$D$21,'PCrate Index'!$E$21,"")</f>
      </c>
      <c r="CW2">
        <f>IF($H2='PCrate Index'!$D$22,'PCrate Index'!$E$22,"")</f>
      </c>
      <c r="CX2">
        <f>IF($H2='PCrate Index'!$D$23,'PCrate Index'!$E$23,"")</f>
      </c>
      <c r="CY2">
        <f>IF($H2='PCrate Index'!$D$24,'PCrate Index'!$E$24,"")</f>
      </c>
      <c r="CZ2">
        <f>IF($H2='PCrate Index'!$D$25,'PCrate Index'!$E$25,"")</f>
      </c>
      <c r="DA2">
        <f>IF($H2='PCrate Index'!$D$26,'PCrate Index'!$E$26,"")</f>
      </c>
      <c r="DB2">
        <f>IF($H2='PCrate Index'!$D$27,'PCrate Index'!$E$27,"")</f>
      </c>
      <c r="DC2">
        <f>IF($H2='PCrate Index'!$D$28,'PCrate Index'!$E$28,"")</f>
      </c>
      <c r="DD2">
        <f>IF($H2='PCrate Index'!$D$29,'PCrate Index'!$E$29,"")</f>
      </c>
      <c r="DE2">
        <f>IF($H2='PCrate Index'!$D$30,'PCrate Index'!$E$30,"")</f>
      </c>
      <c r="DF2">
        <f>IF($H2='PCrate Index'!$D$31,'PCrate Index'!$E$31,"")</f>
      </c>
    </row>
    <row r="3" spans="2:110" ht="12.75">
      <c r="B3" s="42">
        <f aca="true" t="shared" si="18" ref="B3:B22">B2</f>
        <v>39083</v>
      </c>
      <c r="C3" s="62" t="str">
        <f aca="true" t="shared" si="19" ref="C3:K3">C2</f>
        <v>CBP</v>
      </c>
      <c r="D3" s="65">
        <v>999</v>
      </c>
      <c r="E3" s="42" t="str">
        <f t="shared" si="19"/>
        <v>detector</v>
      </c>
      <c r="F3" s="42" t="str">
        <f t="shared" si="19"/>
        <v> </v>
      </c>
      <c r="G3" s="42" t="str">
        <f t="shared" si="19"/>
        <v>PC</v>
      </c>
      <c r="H3" t="str">
        <f>H2</f>
        <v>VME+x/y</v>
      </c>
      <c r="I3" s="78">
        <f aca="true" t="shared" si="20" ref="I3:I23">CONCATENATE(AW3,AX3)</f>
      </c>
      <c r="J3" s="42" t="str">
        <f t="shared" si="19"/>
        <v>B</v>
      </c>
      <c r="K3" s="64">
        <f t="shared" si="19"/>
        <v>3</v>
      </c>
      <c r="L3" s="64">
        <f>L2</f>
        <v>0</v>
      </c>
      <c r="M3" s="64"/>
      <c r="N3" s="2" t="str">
        <f t="shared" si="0"/>
        <v>3052030216200500999</v>
      </c>
      <c r="O3" t="str">
        <f t="shared" si="1"/>
        <v>ME CBP</v>
      </c>
      <c r="P3" t="str">
        <f t="shared" si="2"/>
        <v>03B</v>
      </c>
      <c r="Q3" s="12" t="s">
        <v>207</v>
      </c>
      <c r="R3" t="s">
        <v>144</v>
      </c>
      <c r="S3" s="2" t="str">
        <f t="shared" si="3"/>
        <v>CBP0999</v>
      </c>
      <c r="AD3" s="50" t="str">
        <f t="shared" si="4"/>
        <v>3052030216200500999</v>
      </c>
      <c r="AE3" s="49"/>
      <c r="AF3" s="49"/>
      <c r="AG3" s="49"/>
      <c r="AH3" s="49" t="str">
        <f t="shared" si="8"/>
        <v>30520302162005</v>
      </c>
      <c r="AI3" s="49"/>
      <c r="AJ3" s="49"/>
      <c r="AK3" s="49"/>
      <c r="AL3" s="49"/>
      <c r="AM3" s="49"/>
      <c r="AN3" s="49"/>
      <c r="AO3" s="49"/>
      <c r="AP3" s="50"/>
      <c r="AQ3" s="50"/>
      <c r="AW3">
        <f t="shared" si="16"/>
      </c>
      <c r="AX3">
        <f t="shared" si="17"/>
      </c>
      <c r="AY3">
        <f>IF($H3='PCrate Index'!$A$2,'PCrate Index'!$B$2,"")</f>
      </c>
      <c r="AZ3">
        <f>IF($H3='PCrate Index'!$A$3,'PCrate Index'!$B$3,"")</f>
      </c>
      <c r="BA3">
        <f>IF($H3='PCrate Index'!$A$4,'PCrate Index'!$B$4,"")</f>
      </c>
      <c r="BB3">
        <f>IF($H3='PCrate Index'!$A$5,'PCrate Index'!$B$5,"")</f>
      </c>
      <c r="BC3">
        <f>IF($H3='PCrate Index'!$A$6,'PCrate Index'!$B$6,"")</f>
      </c>
      <c r="BD3">
        <f>IF($H3='PCrate Index'!$A$7,'PCrate Index'!$B$7,"")</f>
      </c>
      <c r="BE3">
        <f>IF($H3='PCrate Index'!$A$8,'PCrate Index'!$B$8,"")</f>
      </c>
      <c r="BF3">
        <f>IF($H3='PCrate Index'!$A$9,'PCrate Index'!$B$9,"")</f>
      </c>
      <c r="BG3">
        <f>IF($H3='PCrate Index'!$A$10,'PCrate Index'!$B$10,"")</f>
      </c>
      <c r="BH3">
        <f>IF($H3='PCrate Index'!$A$11,'PCrate Index'!$B$11,"")</f>
      </c>
      <c r="BI3">
        <f>IF($H3='PCrate Index'!$A$12,'PCrate Index'!$B$12,"")</f>
      </c>
      <c r="BJ3">
        <f>IF($H3='PCrate Index'!$A$13,'PCrate Index'!$B$13,"")</f>
      </c>
      <c r="BK3">
        <f>IF($H3='PCrate Index'!$A$14,'PCrate Index'!$B$14,"")</f>
      </c>
      <c r="BL3">
        <f>IF($H3='PCrate Index'!$A$15,'PCrate Index'!$B$15,"")</f>
      </c>
      <c r="BM3">
        <f>IF($H3='PCrate Index'!$A$16,'PCrate Index'!$B$16,"")</f>
      </c>
      <c r="BN3">
        <f>IF($H3='PCrate Index'!$A$17,'PCrate Index'!$B$17,"")</f>
      </c>
      <c r="BO3">
        <f>IF($H3='PCrate Index'!$A$18,'PCrate Index'!$B$18,"")</f>
      </c>
      <c r="BP3">
        <f>IF($H3='PCrate Index'!$A$19,'PCrate Index'!$B$19,"")</f>
      </c>
      <c r="BQ3">
        <f>IF($H3='PCrate Index'!$A$20,'PCrate Index'!$B$20,"")</f>
      </c>
      <c r="BR3">
        <f>IF($H3='PCrate Index'!$A$21,'PCrate Index'!$B$21,"")</f>
      </c>
      <c r="BS3">
        <f>IF($H3='PCrate Index'!$A$22,'PCrate Index'!$B$22,"")</f>
      </c>
      <c r="BT3">
        <f>IF($H3='PCrate Index'!$A$23,'PCrate Index'!$B$23,"")</f>
      </c>
      <c r="BU3">
        <f>IF($H3='PCrate Index'!$A$24,'PCrate Index'!$B$24,"")</f>
      </c>
      <c r="BV3">
        <f>IF($H3='PCrate Index'!$A$25,'PCrate Index'!$B$25,"")</f>
      </c>
      <c r="BW3">
        <f>IF($H3='PCrate Index'!$A$26,'PCrate Index'!$B$26,"")</f>
      </c>
      <c r="BX3">
        <f>IF($H3='PCrate Index'!$A$27,'PCrate Index'!$B$27,"")</f>
      </c>
      <c r="BY3">
        <f>IF($H3='PCrate Index'!$A$28,'PCrate Index'!$B$28,"")</f>
      </c>
      <c r="BZ3">
        <f>IF($H3='PCrate Index'!$A$29,'PCrate Index'!$B$29,"")</f>
      </c>
      <c r="CA3">
        <f>IF($H3='PCrate Index'!$A$30,'PCrate Index'!$B$30,"")</f>
      </c>
      <c r="CB3">
        <f>IF($H3='PCrate Index'!$A$31,'PCrate Index'!$B$31,"")</f>
      </c>
      <c r="CC3">
        <f>IF($H3='PCrate Index'!$D$2,'PCrate Index'!$E$2,"")</f>
      </c>
      <c r="CD3">
        <f>IF($H3='PCrate Index'!$D$3,'PCrate Index'!$E$3,"")</f>
      </c>
      <c r="CE3">
        <f>IF($H3='PCrate Index'!$D$4,'PCrate Index'!$E$4,"")</f>
      </c>
      <c r="CF3">
        <f>IF($H3='PCrate Index'!$D$5,'PCrate Index'!$E$5,"")</f>
      </c>
      <c r="CG3">
        <f>IF($H3='PCrate Index'!$D$6,'PCrate Index'!$E$6,"")</f>
      </c>
      <c r="CH3">
        <f>IF($H3='PCrate Index'!$D$7,'PCrate Index'!$E$7,"")</f>
      </c>
      <c r="CI3">
        <f>IF($H3='PCrate Index'!$D$8,'PCrate Index'!$E$8,"")</f>
      </c>
      <c r="CJ3">
        <f>IF($H3='PCrate Index'!$D$9,'PCrate Index'!$E$9,"")</f>
      </c>
      <c r="CK3">
        <f>IF($H3='PCrate Index'!$D$10,'PCrate Index'!$E$10,"")</f>
      </c>
      <c r="CL3">
        <f>IF($H3='PCrate Index'!$D$11,'PCrate Index'!$E$11,"")</f>
      </c>
      <c r="CM3">
        <f>IF($H3='PCrate Index'!$D$12,'PCrate Index'!$E$12,"")</f>
      </c>
      <c r="CN3">
        <f>IF($H3='PCrate Index'!$D$13,'PCrate Index'!$E$13,"")</f>
      </c>
      <c r="CO3">
        <f>IF($H3='PCrate Index'!$D$14,'PCrate Index'!$E$14,"")</f>
      </c>
      <c r="CP3">
        <f>IF($H3='PCrate Index'!$D$15,'PCrate Index'!$E$15,"")</f>
      </c>
      <c r="CQ3">
        <f>IF($H3='PCrate Index'!$D$16,'PCrate Index'!$E$16,"")</f>
      </c>
      <c r="CR3">
        <f>IF($H3='PCrate Index'!$D$17,'PCrate Index'!$E$17,"")</f>
      </c>
      <c r="CS3">
        <f>IF($H3='PCrate Index'!$D$18,'PCrate Index'!$E$18,"")</f>
      </c>
      <c r="CT3">
        <f>IF($H3='PCrate Index'!$D$19,'PCrate Index'!$E$19,"")</f>
      </c>
      <c r="CU3">
        <f>IF($H3='PCrate Index'!$D$20,'PCrate Index'!$E$20,"")</f>
      </c>
      <c r="CV3">
        <f>IF($H3='PCrate Index'!$D$21,'PCrate Index'!$E$21,"")</f>
      </c>
      <c r="CW3">
        <f>IF($H3='PCrate Index'!$D$22,'PCrate Index'!$E$22,"")</f>
      </c>
      <c r="CX3">
        <f>IF($H3='PCrate Index'!$D$23,'PCrate Index'!$E$23,"")</f>
      </c>
      <c r="CY3">
        <f>IF($H3='PCrate Index'!$D$24,'PCrate Index'!$E$24,"")</f>
      </c>
      <c r="CZ3">
        <f>IF($H3='PCrate Index'!$D$25,'PCrate Index'!$E$25,"")</f>
      </c>
      <c r="DA3">
        <f>IF($H3='PCrate Index'!$D$26,'PCrate Index'!$E$26,"")</f>
      </c>
      <c r="DB3">
        <f>IF($H3='PCrate Index'!$D$27,'PCrate Index'!$E$27,"")</f>
      </c>
      <c r="DC3">
        <f>IF($H3='PCrate Index'!$D$28,'PCrate Index'!$E$28,"")</f>
      </c>
      <c r="DD3">
        <f>IF($H3='PCrate Index'!$D$29,'PCrate Index'!$E$29,"")</f>
      </c>
      <c r="DE3">
        <f>IF($H3='PCrate Index'!$D$30,'PCrate Index'!$E$30,"")</f>
      </c>
      <c r="DF3">
        <f>IF($H3='PCrate Index'!$D$31,'PCrate Index'!$E$31,"")</f>
      </c>
    </row>
    <row r="4" spans="2:110" ht="12.75">
      <c r="B4" s="42">
        <f t="shared" si="18"/>
        <v>39083</v>
      </c>
      <c r="C4" s="4" t="s">
        <v>16</v>
      </c>
      <c r="D4" s="63">
        <v>999</v>
      </c>
      <c r="E4" t="s">
        <v>191</v>
      </c>
      <c r="F4" t="s">
        <v>30</v>
      </c>
      <c r="G4" t="s">
        <v>13</v>
      </c>
      <c r="H4" t="s">
        <v>23</v>
      </c>
      <c r="I4" s="78">
        <f t="shared" si="20"/>
      </c>
      <c r="J4" t="s">
        <v>210</v>
      </c>
      <c r="K4" s="64">
        <v>13</v>
      </c>
      <c r="L4" s="64">
        <f aca="true" t="shared" si="21" ref="L4:L23">L3</f>
        <v>0</v>
      </c>
      <c r="M4" s="64"/>
      <c r="N4" s="2" t="str">
        <f t="shared" si="0"/>
        <v>3052030302200500999</v>
      </c>
      <c r="O4" t="str">
        <f t="shared" si="1"/>
        <v>ME CCB</v>
      </c>
      <c r="P4" t="str">
        <f t="shared" si="2"/>
        <v>13F</v>
      </c>
      <c r="Q4" s="12" t="s">
        <v>207</v>
      </c>
      <c r="R4" t="s">
        <v>54</v>
      </c>
      <c r="S4" s="2" t="str">
        <f t="shared" si="3"/>
        <v>CCB0999</v>
      </c>
      <c r="AD4" s="50" t="str">
        <f t="shared" si="4"/>
        <v>3052030302200500999</v>
      </c>
      <c r="AE4" s="49">
        <f t="shared" si="5"/>
      </c>
      <c r="AF4" s="49">
        <f t="shared" si="6"/>
      </c>
      <c r="AG4" s="49">
        <f t="shared" si="7"/>
      </c>
      <c r="AH4" s="49">
        <f t="shared" si="8"/>
      </c>
      <c r="AI4" s="49">
        <f t="shared" si="9"/>
      </c>
      <c r="AJ4" s="49">
        <f t="shared" si="10"/>
      </c>
      <c r="AK4" s="49">
        <f t="shared" si="11"/>
      </c>
      <c r="AL4" s="49" t="str">
        <f t="shared" si="12"/>
        <v>30520303022005</v>
      </c>
      <c r="AM4" s="49">
        <f t="shared" si="13"/>
      </c>
      <c r="AN4" s="49">
        <f t="shared" si="14"/>
      </c>
      <c r="AO4" s="49">
        <f t="shared" si="15"/>
      </c>
      <c r="AP4" s="50"/>
      <c r="AQ4" s="50"/>
      <c r="AW4">
        <f t="shared" si="16"/>
      </c>
      <c r="AX4">
        <f t="shared" si="17"/>
      </c>
      <c r="AY4">
        <f>IF($H4='PCrate Index'!$A$2,'PCrate Index'!$B$2,"")</f>
      </c>
      <c r="AZ4">
        <f>IF($H4='PCrate Index'!$A$3,'PCrate Index'!$B$3,"")</f>
      </c>
      <c r="BA4">
        <f>IF($H4='PCrate Index'!$A$4,'PCrate Index'!$B$4,"")</f>
      </c>
      <c r="BB4">
        <f>IF($H4='PCrate Index'!$A$5,'PCrate Index'!$B$5,"")</f>
      </c>
      <c r="BC4">
        <f>IF($H4='PCrate Index'!$A$6,'PCrate Index'!$B$6,"")</f>
      </c>
      <c r="BD4">
        <f>IF($H4='PCrate Index'!$A$7,'PCrate Index'!$B$7,"")</f>
      </c>
      <c r="BE4">
        <f>IF($H4='PCrate Index'!$A$8,'PCrate Index'!$B$8,"")</f>
      </c>
      <c r="BF4">
        <f>IF($H4='PCrate Index'!$A$9,'PCrate Index'!$B$9,"")</f>
      </c>
      <c r="BG4">
        <f>IF($H4='PCrate Index'!$A$10,'PCrate Index'!$B$10,"")</f>
      </c>
      <c r="BH4">
        <f>IF($H4='PCrate Index'!$A$11,'PCrate Index'!$B$11,"")</f>
      </c>
      <c r="BI4">
        <f>IF($H4='PCrate Index'!$A$12,'PCrate Index'!$B$12,"")</f>
      </c>
      <c r="BJ4">
        <f>IF($H4='PCrate Index'!$A$13,'PCrate Index'!$B$13,"")</f>
      </c>
      <c r="BK4">
        <f>IF($H4='PCrate Index'!$A$14,'PCrate Index'!$B$14,"")</f>
      </c>
      <c r="BL4">
        <f>IF($H4='PCrate Index'!$A$15,'PCrate Index'!$B$15,"")</f>
      </c>
      <c r="BM4">
        <f>IF($H4='PCrate Index'!$A$16,'PCrate Index'!$B$16,"")</f>
      </c>
      <c r="BN4">
        <f>IF($H4='PCrate Index'!$A$17,'PCrate Index'!$B$17,"")</f>
      </c>
      <c r="BO4">
        <f>IF($H4='PCrate Index'!$A$18,'PCrate Index'!$B$18,"")</f>
      </c>
      <c r="BP4">
        <f>IF($H4='PCrate Index'!$A$19,'PCrate Index'!$B$19,"")</f>
      </c>
      <c r="BQ4">
        <f>IF($H4='PCrate Index'!$A$20,'PCrate Index'!$B$20,"")</f>
      </c>
      <c r="BR4">
        <f>IF($H4='PCrate Index'!$A$21,'PCrate Index'!$B$21,"")</f>
      </c>
      <c r="BS4">
        <f>IF($H4='PCrate Index'!$A$22,'PCrate Index'!$B$22,"")</f>
      </c>
      <c r="BT4">
        <f>IF($H4='PCrate Index'!$A$23,'PCrate Index'!$B$23,"")</f>
      </c>
      <c r="BU4">
        <f>IF($H4='PCrate Index'!$A$24,'PCrate Index'!$B$24,"")</f>
      </c>
      <c r="BV4">
        <f>IF($H4='PCrate Index'!$A$25,'PCrate Index'!$B$25,"")</f>
      </c>
      <c r="BW4">
        <f>IF($H4='PCrate Index'!$A$26,'PCrate Index'!$B$26,"")</f>
      </c>
      <c r="BX4">
        <f>IF($H4='PCrate Index'!$A$27,'PCrate Index'!$B$27,"")</f>
      </c>
      <c r="BY4">
        <f>IF($H4='PCrate Index'!$A$28,'PCrate Index'!$B$28,"")</f>
      </c>
      <c r="BZ4">
        <f>IF($H4='PCrate Index'!$A$29,'PCrate Index'!$B$29,"")</f>
      </c>
      <c r="CA4">
        <f>IF($H4='PCrate Index'!$A$30,'PCrate Index'!$B$30,"")</f>
      </c>
      <c r="CB4">
        <f>IF($H4='PCrate Index'!$A$31,'PCrate Index'!$B$31,"")</f>
      </c>
      <c r="CC4">
        <f>IF($H4='PCrate Index'!$D$2,'PCrate Index'!$E$2,"")</f>
      </c>
      <c r="CD4">
        <f>IF($H4='PCrate Index'!$D$3,'PCrate Index'!$E$3,"")</f>
      </c>
      <c r="CE4">
        <f>IF($H4='PCrate Index'!$D$4,'PCrate Index'!$E$4,"")</f>
      </c>
      <c r="CF4">
        <f>IF($H4='PCrate Index'!$D$5,'PCrate Index'!$E$5,"")</f>
      </c>
      <c r="CG4">
        <f>IF($H4='PCrate Index'!$D$6,'PCrate Index'!$E$6,"")</f>
      </c>
      <c r="CH4">
        <f>IF($H4='PCrate Index'!$D$7,'PCrate Index'!$E$7,"")</f>
      </c>
      <c r="CI4">
        <f>IF($H4='PCrate Index'!$D$8,'PCrate Index'!$E$8,"")</f>
      </c>
      <c r="CJ4">
        <f>IF($H4='PCrate Index'!$D$9,'PCrate Index'!$E$9,"")</f>
      </c>
      <c r="CK4">
        <f>IF($H4='PCrate Index'!$D$10,'PCrate Index'!$E$10,"")</f>
      </c>
      <c r="CL4">
        <f>IF($H4='PCrate Index'!$D$11,'PCrate Index'!$E$11,"")</f>
      </c>
      <c r="CM4">
        <f>IF($H4='PCrate Index'!$D$12,'PCrate Index'!$E$12,"")</f>
      </c>
      <c r="CN4">
        <f>IF($H4='PCrate Index'!$D$13,'PCrate Index'!$E$13,"")</f>
      </c>
      <c r="CO4">
        <f>IF($H4='PCrate Index'!$D$14,'PCrate Index'!$E$14,"")</f>
      </c>
      <c r="CP4">
        <f>IF($H4='PCrate Index'!$D$15,'PCrate Index'!$E$15,"")</f>
      </c>
      <c r="CQ4">
        <f>IF($H4='PCrate Index'!$D$16,'PCrate Index'!$E$16,"")</f>
      </c>
      <c r="CR4">
        <f>IF($H4='PCrate Index'!$D$17,'PCrate Index'!$E$17,"")</f>
      </c>
      <c r="CS4">
        <f>IF($H4='PCrate Index'!$D$18,'PCrate Index'!$E$18,"")</f>
      </c>
      <c r="CT4">
        <f>IF($H4='PCrate Index'!$D$19,'PCrate Index'!$E$19,"")</f>
      </c>
      <c r="CU4">
        <f>IF($H4='PCrate Index'!$D$20,'PCrate Index'!$E$20,"")</f>
      </c>
      <c r="CV4">
        <f>IF($H4='PCrate Index'!$D$21,'PCrate Index'!$E$21,"")</f>
      </c>
      <c r="CW4">
        <f>IF($H4='PCrate Index'!$D$22,'PCrate Index'!$E$22,"")</f>
      </c>
      <c r="CX4">
        <f>IF($H4='PCrate Index'!$D$23,'PCrate Index'!$E$23,"")</f>
      </c>
      <c r="CY4">
        <f>IF($H4='PCrate Index'!$D$24,'PCrate Index'!$E$24,"")</f>
      </c>
      <c r="CZ4">
        <f>IF($H4='PCrate Index'!$D$25,'PCrate Index'!$E$25,"")</f>
      </c>
      <c r="DA4">
        <f>IF($H4='PCrate Index'!$D$26,'PCrate Index'!$E$26,"")</f>
      </c>
      <c r="DB4">
        <f>IF($H4='PCrate Index'!$D$27,'PCrate Index'!$E$27,"")</f>
      </c>
      <c r="DC4">
        <f>IF($H4='PCrate Index'!$D$28,'PCrate Index'!$E$28,"")</f>
      </c>
      <c r="DD4">
        <f>IF($H4='PCrate Index'!$D$29,'PCrate Index'!$E$29,"")</f>
      </c>
      <c r="DE4">
        <f>IF($H4='PCrate Index'!$D$30,'PCrate Index'!$E$30,"")</f>
      </c>
      <c r="DF4">
        <f>IF($H4='PCrate Index'!$D$31,'PCrate Index'!$E$31,"")</f>
      </c>
    </row>
    <row r="5" spans="2:110" ht="12.75">
      <c r="B5" s="42">
        <f t="shared" si="18"/>
        <v>39083</v>
      </c>
      <c r="C5" s="62" t="str">
        <f>C4</f>
        <v>CCB</v>
      </c>
      <c r="D5" s="63">
        <v>999</v>
      </c>
      <c r="E5" s="42" t="str">
        <f aca="true" t="shared" si="22" ref="E5:K5">E4</f>
        <v>detector</v>
      </c>
      <c r="F5" s="42" t="str">
        <f t="shared" si="22"/>
        <v>Fred</v>
      </c>
      <c r="G5" s="42" t="str">
        <f t="shared" si="22"/>
        <v>PC</v>
      </c>
      <c r="H5" t="str">
        <f>H4</f>
        <v>VME+x/y</v>
      </c>
      <c r="I5" s="78">
        <f t="shared" si="20"/>
      </c>
      <c r="J5" s="42" t="str">
        <f t="shared" si="22"/>
        <v>F</v>
      </c>
      <c r="K5" s="64">
        <f t="shared" si="22"/>
        <v>13</v>
      </c>
      <c r="L5" s="64">
        <f t="shared" si="21"/>
        <v>0</v>
      </c>
      <c r="M5" s="64"/>
      <c r="N5" s="2" t="str">
        <f t="shared" si="0"/>
        <v>3052030302200500999</v>
      </c>
      <c r="O5" t="str">
        <f t="shared" si="1"/>
        <v>ME CCB</v>
      </c>
      <c r="P5" t="str">
        <f t="shared" si="2"/>
        <v>13F</v>
      </c>
      <c r="Q5" s="12" t="s">
        <v>207</v>
      </c>
      <c r="R5" t="s">
        <v>144</v>
      </c>
      <c r="S5" s="2" t="str">
        <f t="shared" si="3"/>
        <v>CCB0999</v>
      </c>
      <c r="AD5" s="50" t="str">
        <f t="shared" si="4"/>
        <v>3052030302200500999</v>
      </c>
      <c r="AE5" s="49"/>
      <c r="AF5" s="49"/>
      <c r="AG5" s="49"/>
      <c r="AH5" s="49"/>
      <c r="AI5" s="49"/>
      <c r="AJ5" s="49"/>
      <c r="AK5" s="49"/>
      <c r="AL5" s="49" t="str">
        <f t="shared" si="12"/>
        <v>30520303022005</v>
      </c>
      <c r="AM5" s="49"/>
      <c r="AN5" s="49"/>
      <c r="AO5" s="49"/>
      <c r="AP5" s="50"/>
      <c r="AQ5" s="50"/>
      <c r="AW5">
        <f t="shared" si="16"/>
      </c>
      <c r="AX5">
        <f t="shared" si="17"/>
      </c>
      <c r="AY5">
        <f>IF($H5='PCrate Index'!$A$2,'PCrate Index'!$B$2,"")</f>
      </c>
      <c r="AZ5">
        <f>IF($H5='PCrate Index'!$A$3,'PCrate Index'!$B$3,"")</f>
      </c>
      <c r="BA5">
        <f>IF($H5='PCrate Index'!$A$4,'PCrate Index'!$B$4,"")</f>
      </c>
      <c r="BB5">
        <f>IF($H5='PCrate Index'!$A$5,'PCrate Index'!$B$5,"")</f>
      </c>
      <c r="BC5">
        <f>IF($H5='PCrate Index'!$A$6,'PCrate Index'!$B$6,"")</f>
      </c>
      <c r="BD5">
        <f>IF($H5='PCrate Index'!$A$7,'PCrate Index'!$B$7,"")</f>
      </c>
      <c r="BE5">
        <f>IF($H5='PCrate Index'!$A$8,'PCrate Index'!$B$8,"")</f>
      </c>
      <c r="BF5">
        <f>IF($H5='PCrate Index'!$A$9,'PCrate Index'!$B$9,"")</f>
      </c>
      <c r="BG5">
        <f>IF($H5='PCrate Index'!$A$10,'PCrate Index'!$B$10,"")</f>
      </c>
      <c r="BH5">
        <f>IF($H5='PCrate Index'!$A$11,'PCrate Index'!$B$11,"")</f>
      </c>
      <c r="BI5">
        <f>IF($H5='PCrate Index'!$A$12,'PCrate Index'!$B$12,"")</f>
      </c>
      <c r="BJ5">
        <f>IF($H5='PCrate Index'!$A$13,'PCrate Index'!$B$13,"")</f>
      </c>
      <c r="BK5">
        <f>IF($H5='PCrate Index'!$A$14,'PCrate Index'!$B$14,"")</f>
      </c>
      <c r="BL5">
        <f>IF($H5='PCrate Index'!$A$15,'PCrate Index'!$B$15,"")</f>
      </c>
      <c r="BM5">
        <f>IF($H5='PCrate Index'!$A$16,'PCrate Index'!$B$16,"")</f>
      </c>
      <c r="BN5">
        <f>IF($H5='PCrate Index'!$A$17,'PCrate Index'!$B$17,"")</f>
      </c>
      <c r="BO5">
        <f>IF($H5='PCrate Index'!$A$18,'PCrate Index'!$B$18,"")</f>
      </c>
      <c r="BP5">
        <f>IF($H5='PCrate Index'!$A$19,'PCrate Index'!$B$19,"")</f>
      </c>
      <c r="BQ5">
        <f>IF($H5='PCrate Index'!$A$20,'PCrate Index'!$B$20,"")</f>
      </c>
      <c r="BR5">
        <f>IF($H5='PCrate Index'!$A$21,'PCrate Index'!$B$21,"")</f>
      </c>
      <c r="BS5">
        <f>IF($H5='PCrate Index'!$A$22,'PCrate Index'!$B$22,"")</f>
      </c>
      <c r="BT5">
        <f>IF($H5='PCrate Index'!$A$23,'PCrate Index'!$B$23,"")</f>
      </c>
      <c r="BU5">
        <f>IF($H5='PCrate Index'!$A$24,'PCrate Index'!$B$24,"")</f>
      </c>
      <c r="BV5">
        <f>IF($H5='PCrate Index'!$A$25,'PCrate Index'!$B$25,"")</f>
      </c>
      <c r="BW5">
        <f>IF($H5='PCrate Index'!$A$26,'PCrate Index'!$B$26,"")</f>
      </c>
      <c r="BX5">
        <f>IF($H5='PCrate Index'!$A$27,'PCrate Index'!$B$27,"")</f>
      </c>
      <c r="BY5">
        <f>IF($H5='PCrate Index'!$A$28,'PCrate Index'!$B$28,"")</f>
      </c>
      <c r="BZ5">
        <f>IF($H5='PCrate Index'!$A$29,'PCrate Index'!$B$29,"")</f>
      </c>
      <c r="CA5">
        <f>IF($H5='PCrate Index'!$A$30,'PCrate Index'!$B$30,"")</f>
      </c>
      <c r="CB5">
        <f>IF($H5='PCrate Index'!$A$31,'PCrate Index'!$B$31,"")</f>
      </c>
      <c r="CC5">
        <f>IF($H5='PCrate Index'!$D$2,'PCrate Index'!$E$2,"")</f>
      </c>
      <c r="CD5">
        <f>IF($H5='PCrate Index'!$D$3,'PCrate Index'!$E$3,"")</f>
      </c>
      <c r="CE5">
        <f>IF($H5='PCrate Index'!$D$4,'PCrate Index'!$E$4,"")</f>
      </c>
      <c r="CF5">
        <f>IF($H5='PCrate Index'!$D$5,'PCrate Index'!$E$5,"")</f>
      </c>
      <c r="CG5">
        <f>IF($H5='PCrate Index'!$D$6,'PCrate Index'!$E$6,"")</f>
      </c>
      <c r="CH5">
        <f>IF($H5='PCrate Index'!$D$7,'PCrate Index'!$E$7,"")</f>
      </c>
      <c r="CI5">
        <f>IF($H5='PCrate Index'!$D$8,'PCrate Index'!$E$8,"")</f>
      </c>
      <c r="CJ5">
        <f>IF($H5='PCrate Index'!$D$9,'PCrate Index'!$E$9,"")</f>
      </c>
      <c r="CK5">
        <f>IF($H5='PCrate Index'!$D$10,'PCrate Index'!$E$10,"")</f>
      </c>
      <c r="CL5">
        <f>IF($H5='PCrate Index'!$D$11,'PCrate Index'!$E$11,"")</f>
      </c>
      <c r="CM5">
        <f>IF($H5='PCrate Index'!$D$12,'PCrate Index'!$E$12,"")</f>
      </c>
      <c r="CN5">
        <f>IF($H5='PCrate Index'!$D$13,'PCrate Index'!$E$13,"")</f>
      </c>
      <c r="CO5">
        <f>IF($H5='PCrate Index'!$D$14,'PCrate Index'!$E$14,"")</f>
      </c>
      <c r="CP5">
        <f>IF($H5='PCrate Index'!$D$15,'PCrate Index'!$E$15,"")</f>
      </c>
      <c r="CQ5">
        <f>IF($H5='PCrate Index'!$D$16,'PCrate Index'!$E$16,"")</f>
      </c>
      <c r="CR5">
        <f>IF($H5='PCrate Index'!$D$17,'PCrate Index'!$E$17,"")</f>
      </c>
      <c r="CS5">
        <f>IF($H5='PCrate Index'!$D$18,'PCrate Index'!$E$18,"")</f>
      </c>
      <c r="CT5">
        <f>IF($H5='PCrate Index'!$D$19,'PCrate Index'!$E$19,"")</f>
      </c>
      <c r="CU5">
        <f>IF($H5='PCrate Index'!$D$20,'PCrate Index'!$E$20,"")</f>
      </c>
      <c r="CV5">
        <f>IF($H5='PCrate Index'!$D$21,'PCrate Index'!$E$21,"")</f>
      </c>
      <c r="CW5">
        <f>IF($H5='PCrate Index'!$D$22,'PCrate Index'!$E$22,"")</f>
      </c>
      <c r="CX5">
        <f>IF($H5='PCrate Index'!$D$23,'PCrate Index'!$E$23,"")</f>
      </c>
      <c r="CY5">
        <f>IF($H5='PCrate Index'!$D$24,'PCrate Index'!$E$24,"")</f>
      </c>
      <c r="CZ5">
        <f>IF($H5='PCrate Index'!$D$25,'PCrate Index'!$E$25,"")</f>
      </c>
      <c r="DA5">
        <f>IF($H5='PCrate Index'!$D$26,'PCrate Index'!$E$26,"")</f>
      </c>
      <c r="DB5">
        <f>IF($H5='PCrate Index'!$D$27,'PCrate Index'!$E$27,"")</f>
      </c>
      <c r="DC5">
        <f>IF($H5='PCrate Index'!$D$28,'PCrate Index'!$E$28,"")</f>
      </c>
      <c r="DD5">
        <f>IF($H5='PCrate Index'!$D$29,'PCrate Index'!$E$29,"")</f>
      </c>
      <c r="DE5">
        <f>IF($H5='PCrate Index'!$D$30,'PCrate Index'!$E$30,"")</f>
      </c>
      <c r="DF5">
        <f>IF($H5='PCrate Index'!$D$31,'PCrate Index'!$E$31,"")</f>
      </c>
    </row>
    <row r="6" spans="2:110" ht="12.75">
      <c r="B6" s="42">
        <f t="shared" si="18"/>
        <v>39083</v>
      </c>
      <c r="C6" s="4" t="s">
        <v>20</v>
      </c>
      <c r="D6" s="65">
        <v>999</v>
      </c>
      <c r="E6" t="s">
        <v>191</v>
      </c>
      <c r="F6" t="s">
        <v>30</v>
      </c>
      <c r="G6" t="s">
        <v>13</v>
      </c>
      <c r="H6" t="s">
        <v>23</v>
      </c>
      <c r="I6" s="78">
        <f t="shared" si="20"/>
      </c>
      <c r="J6" t="s">
        <v>35</v>
      </c>
      <c r="K6" s="64">
        <v>15</v>
      </c>
      <c r="L6" s="64">
        <f t="shared" si="21"/>
        <v>0</v>
      </c>
      <c r="M6" s="64"/>
      <c r="N6" s="2" t="str">
        <f t="shared" si="0"/>
        <v>3052031802200500999</v>
      </c>
      <c r="O6" t="str">
        <f t="shared" si="1"/>
        <v>ME CRB</v>
      </c>
      <c r="P6" t="str">
        <f t="shared" si="2"/>
        <v>15B</v>
      </c>
      <c r="Q6" s="12" t="s">
        <v>207</v>
      </c>
      <c r="R6" t="s">
        <v>54</v>
      </c>
      <c r="S6" s="2" t="str">
        <f t="shared" si="3"/>
        <v>CRB0999</v>
      </c>
      <c r="AD6" s="50" t="str">
        <f t="shared" si="4"/>
        <v>3052031802200500999</v>
      </c>
      <c r="AE6" s="49">
        <f t="shared" si="5"/>
      </c>
      <c r="AF6" s="49">
        <f t="shared" si="6"/>
      </c>
      <c r="AG6" s="49">
        <f t="shared" si="7"/>
      </c>
      <c r="AH6" s="49">
        <f t="shared" si="8"/>
      </c>
      <c r="AI6" s="49" t="str">
        <f t="shared" si="9"/>
        <v>30520318022005</v>
      </c>
      <c r="AJ6" s="49">
        <f t="shared" si="10"/>
      </c>
      <c r="AK6" s="49">
        <f t="shared" si="11"/>
      </c>
      <c r="AL6" s="49">
        <f t="shared" si="12"/>
      </c>
      <c r="AM6" s="49">
        <f t="shared" si="13"/>
      </c>
      <c r="AN6" s="49">
        <f t="shared" si="14"/>
      </c>
      <c r="AO6" s="49">
        <f t="shared" si="15"/>
      </c>
      <c r="AP6" s="50"/>
      <c r="AQ6" s="50"/>
      <c r="AW6">
        <f t="shared" si="16"/>
      </c>
      <c r="AX6">
        <f t="shared" si="17"/>
      </c>
      <c r="AY6">
        <f>IF($H6='PCrate Index'!$A$2,'PCrate Index'!$B$2,"")</f>
      </c>
      <c r="AZ6">
        <f>IF($H6='PCrate Index'!$A$3,'PCrate Index'!$B$3,"")</f>
      </c>
      <c r="BA6">
        <f>IF($H6='PCrate Index'!$A$4,'PCrate Index'!$B$4,"")</f>
      </c>
      <c r="BB6">
        <f>IF($H6='PCrate Index'!$A$5,'PCrate Index'!$B$5,"")</f>
      </c>
      <c r="BC6">
        <f>IF($H6='PCrate Index'!$A$6,'PCrate Index'!$B$6,"")</f>
      </c>
      <c r="BD6">
        <f>IF($H6='PCrate Index'!$A$7,'PCrate Index'!$B$7,"")</f>
      </c>
      <c r="BE6">
        <f>IF($H6='PCrate Index'!$A$8,'PCrate Index'!$B$8,"")</f>
      </c>
      <c r="BF6">
        <f>IF($H6='PCrate Index'!$A$9,'PCrate Index'!$B$9,"")</f>
      </c>
      <c r="BG6">
        <f>IF($H6='PCrate Index'!$A$10,'PCrate Index'!$B$10,"")</f>
      </c>
      <c r="BH6">
        <f>IF($H6='PCrate Index'!$A$11,'PCrate Index'!$B$11,"")</f>
      </c>
      <c r="BI6">
        <f>IF($H6='PCrate Index'!$A$12,'PCrate Index'!$B$12,"")</f>
      </c>
      <c r="BJ6">
        <f>IF($H6='PCrate Index'!$A$13,'PCrate Index'!$B$13,"")</f>
      </c>
      <c r="BK6">
        <f>IF($H6='PCrate Index'!$A$14,'PCrate Index'!$B$14,"")</f>
      </c>
      <c r="BL6">
        <f>IF($H6='PCrate Index'!$A$15,'PCrate Index'!$B$15,"")</f>
      </c>
      <c r="BM6">
        <f>IF($H6='PCrate Index'!$A$16,'PCrate Index'!$B$16,"")</f>
      </c>
      <c r="BN6">
        <f>IF($H6='PCrate Index'!$A$17,'PCrate Index'!$B$17,"")</f>
      </c>
      <c r="BO6">
        <f>IF($H6='PCrate Index'!$A$18,'PCrate Index'!$B$18,"")</f>
      </c>
      <c r="BP6">
        <f>IF($H6='PCrate Index'!$A$19,'PCrate Index'!$B$19,"")</f>
      </c>
      <c r="BQ6">
        <f>IF($H6='PCrate Index'!$A$20,'PCrate Index'!$B$20,"")</f>
      </c>
      <c r="BR6">
        <f>IF($H6='PCrate Index'!$A$21,'PCrate Index'!$B$21,"")</f>
      </c>
      <c r="BS6">
        <f>IF($H6='PCrate Index'!$A$22,'PCrate Index'!$B$22,"")</f>
      </c>
      <c r="BT6">
        <f>IF($H6='PCrate Index'!$A$23,'PCrate Index'!$B$23,"")</f>
      </c>
      <c r="BU6">
        <f>IF($H6='PCrate Index'!$A$24,'PCrate Index'!$B$24,"")</f>
      </c>
      <c r="BV6">
        <f>IF($H6='PCrate Index'!$A$25,'PCrate Index'!$B$25,"")</f>
      </c>
      <c r="BW6">
        <f>IF($H6='PCrate Index'!$A$26,'PCrate Index'!$B$26,"")</f>
      </c>
      <c r="BX6">
        <f>IF($H6='PCrate Index'!$A$27,'PCrate Index'!$B$27,"")</f>
      </c>
      <c r="BY6">
        <f>IF($H6='PCrate Index'!$A$28,'PCrate Index'!$B$28,"")</f>
      </c>
      <c r="BZ6">
        <f>IF($H6='PCrate Index'!$A$29,'PCrate Index'!$B$29,"")</f>
      </c>
      <c r="CA6">
        <f>IF($H6='PCrate Index'!$A$30,'PCrate Index'!$B$30,"")</f>
      </c>
      <c r="CB6">
        <f>IF($H6='PCrate Index'!$A$31,'PCrate Index'!$B$31,"")</f>
      </c>
      <c r="CC6">
        <f>IF($H6='PCrate Index'!$D$2,'PCrate Index'!$E$2,"")</f>
      </c>
      <c r="CD6">
        <f>IF($H6='PCrate Index'!$D$3,'PCrate Index'!$E$3,"")</f>
      </c>
      <c r="CE6">
        <f>IF($H6='PCrate Index'!$D$4,'PCrate Index'!$E$4,"")</f>
      </c>
      <c r="CF6">
        <f>IF($H6='PCrate Index'!$D$5,'PCrate Index'!$E$5,"")</f>
      </c>
      <c r="CG6">
        <f>IF($H6='PCrate Index'!$D$6,'PCrate Index'!$E$6,"")</f>
      </c>
      <c r="CH6">
        <f>IF($H6='PCrate Index'!$D$7,'PCrate Index'!$E$7,"")</f>
      </c>
      <c r="CI6">
        <f>IF($H6='PCrate Index'!$D$8,'PCrate Index'!$E$8,"")</f>
      </c>
      <c r="CJ6">
        <f>IF($H6='PCrate Index'!$D$9,'PCrate Index'!$E$9,"")</f>
      </c>
      <c r="CK6">
        <f>IF($H6='PCrate Index'!$D$10,'PCrate Index'!$E$10,"")</f>
      </c>
      <c r="CL6">
        <f>IF($H6='PCrate Index'!$D$11,'PCrate Index'!$E$11,"")</f>
      </c>
      <c r="CM6">
        <f>IF($H6='PCrate Index'!$D$12,'PCrate Index'!$E$12,"")</f>
      </c>
      <c r="CN6">
        <f>IF($H6='PCrate Index'!$D$13,'PCrate Index'!$E$13,"")</f>
      </c>
      <c r="CO6">
        <f>IF($H6='PCrate Index'!$D$14,'PCrate Index'!$E$14,"")</f>
      </c>
      <c r="CP6">
        <f>IF($H6='PCrate Index'!$D$15,'PCrate Index'!$E$15,"")</f>
      </c>
      <c r="CQ6">
        <f>IF($H6='PCrate Index'!$D$16,'PCrate Index'!$E$16,"")</f>
      </c>
      <c r="CR6">
        <f>IF($H6='PCrate Index'!$D$17,'PCrate Index'!$E$17,"")</f>
      </c>
      <c r="CS6">
        <f>IF($H6='PCrate Index'!$D$18,'PCrate Index'!$E$18,"")</f>
      </c>
      <c r="CT6">
        <f>IF($H6='PCrate Index'!$D$19,'PCrate Index'!$E$19,"")</f>
      </c>
      <c r="CU6">
        <f>IF($H6='PCrate Index'!$D$20,'PCrate Index'!$E$20,"")</f>
      </c>
      <c r="CV6">
        <f>IF($H6='PCrate Index'!$D$21,'PCrate Index'!$E$21,"")</f>
      </c>
      <c r="CW6">
        <f>IF($H6='PCrate Index'!$D$22,'PCrate Index'!$E$22,"")</f>
      </c>
      <c r="CX6">
        <f>IF($H6='PCrate Index'!$D$23,'PCrate Index'!$E$23,"")</f>
      </c>
      <c r="CY6">
        <f>IF($H6='PCrate Index'!$D$24,'PCrate Index'!$E$24,"")</f>
      </c>
      <c r="CZ6">
        <f>IF($H6='PCrate Index'!$D$25,'PCrate Index'!$E$25,"")</f>
      </c>
      <c r="DA6">
        <f>IF($H6='PCrate Index'!$D$26,'PCrate Index'!$E$26,"")</f>
      </c>
      <c r="DB6">
        <f>IF($H6='PCrate Index'!$D$27,'PCrate Index'!$E$27,"")</f>
      </c>
      <c r="DC6">
        <f>IF($H6='PCrate Index'!$D$28,'PCrate Index'!$E$28,"")</f>
      </c>
      <c r="DD6">
        <f>IF($H6='PCrate Index'!$D$29,'PCrate Index'!$E$29,"")</f>
      </c>
      <c r="DE6">
        <f>IF($H6='PCrate Index'!$D$30,'PCrate Index'!$E$30,"")</f>
      </c>
      <c r="DF6">
        <f>IF($H6='PCrate Index'!$D$31,'PCrate Index'!$E$31,"")</f>
      </c>
    </row>
    <row r="7" spans="2:110" ht="12.75">
      <c r="B7" s="42">
        <f t="shared" si="18"/>
        <v>39083</v>
      </c>
      <c r="C7" s="62" t="str">
        <f>C6</f>
        <v>CRB</v>
      </c>
      <c r="D7" s="63">
        <v>999</v>
      </c>
      <c r="E7" s="42" t="str">
        <f aca="true" t="shared" si="23" ref="E7:K7">E6</f>
        <v>detector</v>
      </c>
      <c r="F7" s="42" t="str">
        <f t="shared" si="23"/>
        <v>Fred</v>
      </c>
      <c r="G7" s="42" t="str">
        <f t="shared" si="23"/>
        <v>PC</v>
      </c>
      <c r="H7" t="str">
        <f>H6</f>
        <v>VME+x/y</v>
      </c>
      <c r="I7" s="78">
        <f t="shared" si="20"/>
      </c>
      <c r="J7" s="42" t="str">
        <f t="shared" si="23"/>
        <v>B</v>
      </c>
      <c r="K7" s="64">
        <f t="shared" si="23"/>
        <v>15</v>
      </c>
      <c r="L7" s="64">
        <f t="shared" si="21"/>
        <v>0</v>
      </c>
      <c r="M7" s="64"/>
      <c r="N7" s="2" t="str">
        <f t="shared" si="0"/>
        <v>3052031802200500999</v>
      </c>
      <c r="O7" t="str">
        <f t="shared" si="1"/>
        <v>ME CRB</v>
      </c>
      <c r="P7" t="str">
        <f t="shared" si="2"/>
        <v>15B</v>
      </c>
      <c r="Q7" s="12" t="s">
        <v>207</v>
      </c>
      <c r="R7" t="s">
        <v>144</v>
      </c>
      <c r="S7" s="2" t="str">
        <f t="shared" si="3"/>
        <v>CRB0999</v>
      </c>
      <c r="AD7" s="50" t="str">
        <f t="shared" si="4"/>
        <v>3052031802200500999</v>
      </c>
      <c r="AE7" s="49"/>
      <c r="AF7" s="49"/>
      <c r="AG7" s="49"/>
      <c r="AH7" s="49"/>
      <c r="AI7" s="49" t="str">
        <f t="shared" si="9"/>
        <v>30520318022005</v>
      </c>
      <c r="AJ7" s="49"/>
      <c r="AK7" s="49"/>
      <c r="AL7" s="49"/>
      <c r="AM7" s="49"/>
      <c r="AN7" s="49"/>
      <c r="AO7" s="49"/>
      <c r="AP7" s="50"/>
      <c r="AQ7" s="50"/>
      <c r="AW7">
        <f t="shared" si="16"/>
      </c>
      <c r="AX7">
        <f t="shared" si="17"/>
      </c>
      <c r="AY7">
        <f>IF($H7='PCrate Index'!$A$2,'PCrate Index'!$B$2,"")</f>
      </c>
      <c r="AZ7">
        <f>IF($H7='PCrate Index'!$A$3,'PCrate Index'!$B$3,"")</f>
      </c>
      <c r="BA7">
        <f>IF($H7='PCrate Index'!$A$4,'PCrate Index'!$B$4,"")</f>
      </c>
      <c r="BB7">
        <f>IF($H7='PCrate Index'!$A$5,'PCrate Index'!$B$5,"")</f>
      </c>
      <c r="BC7">
        <f>IF($H7='PCrate Index'!$A$6,'PCrate Index'!$B$6,"")</f>
      </c>
      <c r="BD7">
        <f>IF($H7='PCrate Index'!$A$7,'PCrate Index'!$B$7,"")</f>
      </c>
      <c r="BE7">
        <f>IF($H7='PCrate Index'!$A$8,'PCrate Index'!$B$8,"")</f>
      </c>
      <c r="BF7">
        <f>IF($H7='PCrate Index'!$A$9,'PCrate Index'!$B$9,"")</f>
      </c>
      <c r="BG7">
        <f>IF($H7='PCrate Index'!$A$10,'PCrate Index'!$B$10,"")</f>
      </c>
      <c r="BH7">
        <f>IF($H7='PCrate Index'!$A$11,'PCrate Index'!$B$11,"")</f>
      </c>
      <c r="BI7">
        <f>IF($H7='PCrate Index'!$A$12,'PCrate Index'!$B$12,"")</f>
      </c>
      <c r="BJ7">
        <f>IF($H7='PCrate Index'!$A$13,'PCrate Index'!$B$13,"")</f>
      </c>
      <c r="BK7">
        <f>IF($H7='PCrate Index'!$A$14,'PCrate Index'!$B$14,"")</f>
      </c>
      <c r="BL7">
        <f>IF($H7='PCrate Index'!$A$15,'PCrate Index'!$B$15,"")</f>
      </c>
      <c r="BM7">
        <f>IF($H7='PCrate Index'!$A$16,'PCrate Index'!$B$16,"")</f>
      </c>
      <c r="BN7">
        <f>IF($H7='PCrate Index'!$A$17,'PCrate Index'!$B$17,"")</f>
      </c>
      <c r="BO7">
        <f>IF($H7='PCrate Index'!$A$18,'PCrate Index'!$B$18,"")</f>
      </c>
      <c r="BP7">
        <f>IF($H7='PCrate Index'!$A$19,'PCrate Index'!$B$19,"")</f>
      </c>
      <c r="BQ7">
        <f>IF($H7='PCrate Index'!$A$20,'PCrate Index'!$B$20,"")</f>
      </c>
      <c r="BR7">
        <f>IF($H7='PCrate Index'!$A$21,'PCrate Index'!$B$21,"")</f>
      </c>
      <c r="BS7">
        <f>IF($H7='PCrate Index'!$A$22,'PCrate Index'!$B$22,"")</f>
      </c>
      <c r="BT7">
        <f>IF($H7='PCrate Index'!$A$23,'PCrate Index'!$B$23,"")</f>
      </c>
      <c r="BU7">
        <f>IF($H7='PCrate Index'!$A$24,'PCrate Index'!$B$24,"")</f>
      </c>
      <c r="BV7">
        <f>IF($H7='PCrate Index'!$A$25,'PCrate Index'!$B$25,"")</f>
      </c>
      <c r="BW7">
        <f>IF($H7='PCrate Index'!$A$26,'PCrate Index'!$B$26,"")</f>
      </c>
      <c r="BX7">
        <f>IF($H7='PCrate Index'!$A$27,'PCrate Index'!$B$27,"")</f>
      </c>
      <c r="BY7">
        <f>IF($H7='PCrate Index'!$A$28,'PCrate Index'!$B$28,"")</f>
      </c>
      <c r="BZ7">
        <f>IF($H7='PCrate Index'!$A$29,'PCrate Index'!$B$29,"")</f>
      </c>
      <c r="CA7">
        <f>IF($H7='PCrate Index'!$A$30,'PCrate Index'!$B$30,"")</f>
      </c>
      <c r="CB7">
        <f>IF($H7='PCrate Index'!$A$31,'PCrate Index'!$B$31,"")</f>
      </c>
      <c r="CC7">
        <f>IF($H7='PCrate Index'!$D$2,'PCrate Index'!$E$2,"")</f>
      </c>
      <c r="CD7">
        <f>IF($H7='PCrate Index'!$D$3,'PCrate Index'!$E$3,"")</f>
      </c>
      <c r="CE7">
        <f>IF($H7='PCrate Index'!$D$4,'PCrate Index'!$E$4,"")</f>
      </c>
      <c r="CF7">
        <f>IF($H7='PCrate Index'!$D$5,'PCrate Index'!$E$5,"")</f>
      </c>
      <c r="CG7">
        <f>IF($H7='PCrate Index'!$D$6,'PCrate Index'!$E$6,"")</f>
      </c>
      <c r="CH7">
        <f>IF($H7='PCrate Index'!$D$7,'PCrate Index'!$E$7,"")</f>
      </c>
      <c r="CI7">
        <f>IF($H7='PCrate Index'!$D$8,'PCrate Index'!$E$8,"")</f>
      </c>
      <c r="CJ7">
        <f>IF($H7='PCrate Index'!$D$9,'PCrate Index'!$E$9,"")</f>
      </c>
      <c r="CK7">
        <f>IF($H7='PCrate Index'!$D$10,'PCrate Index'!$E$10,"")</f>
      </c>
      <c r="CL7">
        <f>IF($H7='PCrate Index'!$D$11,'PCrate Index'!$E$11,"")</f>
      </c>
      <c r="CM7">
        <f>IF($H7='PCrate Index'!$D$12,'PCrate Index'!$E$12,"")</f>
      </c>
      <c r="CN7">
        <f>IF($H7='PCrate Index'!$D$13,'PCrate Index'!$E$13,"")</f>
      </c>
      <c r="CO7">
        <f>IF($H7='PCrate Index'!$D$14,'PCrate Index'!$E$14,"")</f>
      </c>
      <c r="CP7">
        <f>IF($H7='PCrate Index'!$D$15,'PCrate Index'!$E$15,"")</f>
      </c>
      <c r="CQ7">
        <f>IF($H7='PCrate Index'!$D$16,'PCrate Index'!$E$16,"")</f>
      </c>
      <c r="CR7">
        <f>IF($H7='PCrate Index'!$D$17,'PCrate Index'!$E$17,"")</f>
      </c>
      <c r="CS7">
        <f>IF($H7='PCrate Index'!$D$18,'PCrate Index'!$E$18,"")</f>
      </c>
      <c r="CT7">
        <f>IF($H7='PCrate Index'!$D$19,'PCrate Index'!$E$19,"")</f>
      </c>
      <c r="CU7">
        <f>IF($H7='PCrate Index'!$D$20,'PCrate Index'!$E$20,"")</f>
      </c>
      <c r="CV7">
        <f>IF($H7='PCrate Index'!$D$21,'PCrate Index'!$E$21,"")</f>
      </c>
      <c r="CW7">
        <f>IF($H7='PCrate Index'!$D$22,'PCrate Index'!$E$22,"")</f>
      </c>
      <c r="CX7">
        <f>IF($H7='PCrate Index'!$D$23,'PCrate Index'!$E$23,"")</f>
      </c>
      <c r="CY7">
        <f>IF($H7='PCrate Index'!$D$24,'PCrate Index'!$E$24,"")</f>
      </c>
      <c r="CZ7">
        <f>IF($H7='PCrate Index'!$D$25,'PCrate Index'!$E$25,"")</f>
      </c>
      <c r="DA7">
        <f>IF($H7='PCrate Index'!$D$26,'PCrate Index'!$E$26,"")</f>
      </c>
      <c r="DB7">
        <f>IF($H7='PCrate Index'!$D$27,'PCrate Index'!$E$27,"")</f>
      </c>
      <c r="DC7">
        <f>IF($H7='PCrate Index'!$D$28,'PCrate Index'!$E$28,"")</f>
      </c>
      <c r="DD7">
        <f>IF($H7='PCrate Index'!$D$29,'PCrate Index'!$E$29,"")</f>
      </c>
      <c r="DE7">
        <f>IF($H7='PCrate Index'!$D$30,'PCrate Index'!$E$30,"")</f>
      </c>
      <c r="DF7">
        <f>IF($H7='PCrate Index'!$D$31,'PCrate Index'!$E$31,"")</f>
      </c>
    </row>
    <row r="8" spans="2:110" ht="12.75">
      <c r="B8" s="42">
        <f t="shared" si="18"/>
        <v>39083</v>
      </c>
      <c r="C8" s="4" t="s">
        <v>9</v>
      </c>
      <c r="D8" s="63">
        <v>999</v>
      </c>
      <c r="E8" t="s">
        <v>191</v>
      </c>
      <c r="F8" t="s">
        <v>30</v>
      </c>
      <c r="G8" t="s">
        <v>13</v>
      </c>
      <c r="H8" t="s">
        <v>23</v>
      </c>
      <c r="I8" s="78">
        <f t="shared" si="20"/>
      </c>
      <c r="J8" t="s">
        <v>210</v>
      </c>
      <c r="K8" s="64" t="s">
        <v>69</v>
      </c>
      <c r="L8" s="64">
        <f t="shared" si="21"/>
        <v>0</v>
      </c>
      <c r="M8" s="64"/>
      <c r="N8" s="2" t="str">
        <f t="shared" si="0"/>
        <v>3052041302200400999</v>
      </c>
      <c r="O8" t="str">
        <f t="shared" si="1"/>
        <v>ME DMB</v>
      </c>
      <c r="P8" t="str">
        <f t="shared" si="2"/>
        <v>xF</v>
      </c>
      <c r="Q8" s="12" t="s">
        <v>207</v>
      </c>
      <c r="R8" t="s">
        <v>54</v>
      </c>
      <c r="S8" s="2" t="str">
        <f t="shared" si="3"/>
        <v>DMB0999</v>
      </c>
      <c r="AD8" s="50" t="str">
        <f t="shared" si="4"/>
        <v>3052041302200400999</v>
      </c>
      <c r="AE8" s="49">
        <f t="shared" si="5"/>
      </c>
      <c r="AF8" s="49">
        <f t="shared" si="6"/>
      </c>
      <c r="AG8" s="49">
        <f t="shared" si="7"/>
      </c>
      <c r="AH8" s="49">
        <f t="shared" si="8"/>
      </c>
      <c r="AI8" s="49">
        <f t="shared" si="9"/>
      </c>
      <c r="AJ8" s="49">
        <f t="shared" si="10"/>
      </c>
      <c r="AK8" s="49">
        <f t="shared" si="11"/>
      </c>
      <c r="AL8" s="49">
        <f t="shared" si="12"/>
      </c>
      <c r="AM8" s="49">
        <f t="shared" si="13"/>
      </c>
      <c r="AN8" s="49">
        <f t="shared" si="14"/>
      </c>
      <c r="AO8" s="49" t="str">
        <f t="shared" si="15"/>
        <v>30520413022004</v>
      </c>
      <c r="AP8" s="50"/>
      <c r="AQ8" s="50"/>
      <c r="AW8">
        <f t="shared" si="16"/>
      </c>
      <c r="AX8">
        <f t="shared" si="17"/>
      </c>
      <c r="AY8">
        <f>IF($H8='PCrate Index'!$A$2,'PCrate Index'!$B$2,"")</f>
      </c>
      <c r="AZ8">
        <f>IF($H8='PCrate Index'!$A$3,'PCrate Index'!$B$3,"")</f>
      </c>
      <c r="BA8">
        <f>IF($H8='PCrate Index'!$A$4,'PCrate Index'!$B$4,"")</f>
      </c>
      <c r="BB8">
        <f>IF($H8='PCrate Index'!$A$5,'PCrate Index'!$B$5,"")</f>
      </c>
      <c r="BC8">
        <f>IF($H8='PCrate Index'!$A$6,'PCrate Index'!$B$6,"")</f>
      </c>
      <c r="BD8">
        <f>IF($H8='PCrate Index'!$A$7,'PCrate Index'!$B$7,"")</f>
      </c>
      <c r="BE8">
        <f>IF($H8='PCrate Index'!$A$8,'PCrate Index'!$B$8,"")</f>
      </c>
      <c r="BF8">
        <f>IF($H8='PCrate Index'!$A$9,'PCrate Index'!$B$9,"")</f>
      </c>
      <c r="BG8">
        <f>IF($H8='PCrate Index'!$A$10,'PCrate Index'!$B$10,"")</f>
      </c>
      <c r="BH8">
        <f>IF($H8='PCrate Index'!$A$11,'PCrate Index'!$B$11,"")</f>
      </c>
      <c r="BI8">
        <f>IF($H8='PCrate Index'!$A$12,'PCrate Index'!$B$12,"")</f>
      </c>
      <c r="BJ8">
        <f>IF($H8='PCrate Index'!$A$13,'PCrate Index'!$B$13,"")</f>
      </c>
      <c r="BK8">
        <f>IF($H8='PCrate Index'!$A$14,'PCrate Index'!$B$14,"")</f>
      </c>
      <c r="BL8">
        <f>IF($H8='PCrate Index'!$A$15,'PCrate Index'!$B$15,"")</f>
      </c>
      <c r="BM8">
        <f>IF($H8='PCrate Index'!$A$16,'PCrate Index'!$B$16,"")</f>
      </c>
      <c r="BN8">
        <f>IF($H8='PCrate Index'!$A$17,'PCrate Index'!$B$17,"")</f>
      </c>
      <c r="BO8">
        <f>IF($H8='PCrate Index'!$A$18,'PCrate Index'!$B$18,"")</f>
      </c>
      <c r="BP8">
        <f>IF($H8='PCrate Index'!$A$19,'PCrate Index'!$B$19,"")</f>
      </c>
      <c r="BQ8">
        <f>IF($H8='PCrate Index'!$A$20,'PCrate Index'!$B$20,"")</f>
      </c>
      <c r="BR8">
        <f>IF($H8='PCrate Index'!$A$21,'PCrate Index'!$B$21,"")</f>
      </c>
      <c r="BS8">
        <f>IF($H8='PCrate Index'!$A$22,'PCrate Index'!$B$22,"")</f>
      </c>
      <c r="BT8">
        <f>IF($H8='PCrate Index'!$A$23,'PCrate Index'!$B$23,"")</f>
      </c>
      <c r="BU8">
        <f>IF($H8='PCrate Index'!$A$24,'PCrate Index'!$B$24,"")</f>
      </c>
      <c r="BV8">
        <f>IF($H8='PCrate Index'!$A$25,'PCrate Index'!$B$25,"")</f>
      </c>
      <c r="BW8">
        <f>IF($H8='PCrate Index'!$A$26,'PCrate Index'!$B$26,"")</f>
      </c>
      <c r="BX8">
        <f>IF($H8='PCrate Index'!$A$27,'PCrate Index'!$B$27,"")</f>
      </c>
      <c r="BY8">
        <f>IF($H8='PCrate Index'!$A$28,'PCrate Index'!$B$28,"")</f>
      </c>
      <c r="BZ8">
        <f>IF($H8='PCrate Index'!$A$29,'PCrate Index'!$B$29,"")</f>
      </c>
      <c r="CA8">
        <f>IF($H8='PCrate Index'!$A$30,'PCrate Index'!$B$30,"")</f>
      </c>
      <c r="CB8">
        <f>IF($H8='PCrate Index'!$A$31,'PCrate Index'!$B$31,"")</f>
      </c>
      <c r="CC8">
        <f>IF($H8='PCrate Index'!$D$2,'PCrate Index'!$E$2,"")</f>
      </c>
      <c r="CD8">
        <f>IF($H8='PCrate Index'!$D$3,'PCrate Index'!$E$3,"")</f>
      </c>
      <c r="CE8">
        <f>IF($H8='PCrate Index'!$D$4,'PCrate Index'!$E$4,"")</f>
      </c>
      <c r="CF8">
        <f>IF($H8='PCrate Index'!$D$5,'PCrate Index'!$E$5,"")</f>
      </c>
      <c r="CG8">
        <f>IF($H8='PCrate Index'!$D$6,'PCrate Index'!$E$6,"")</f>
      </c>
      <c r="CH8">
        <f>IF($H8='PCrate Index'!$D$7,'PCrate Index'!$E$7,"")</f>
      </c>
      <c r="CI8">
        <f>IF($H8='PCrate Index'!$D$8,'PCrate Index'!$E$8,"")</f>
      </c>
      <c r="CJ8">
        <f>IF($H8='PCrate Index'!$D$9,'PCrate Index'!$E$9,"")</f>
      </c>
      <c r="CK8">
        <f>IF($H8='PCrate Index'!$D$10,'PCrate Index'!$E$10,"")</f>
      </c>
      <c r="CL8">
        <f>IF($H8='PCrate Index'!$D$11,'PCrate Index'!$E$11,"")</f>
      </c>
      <c r="CM8">
        <f>IF($H8='PCrate Index'!$D$12,'PCrate Index'!$E$12,"")</f>
      </c>
      <c r="CN8">
        <f>IF($H8='PCrate Index'!$D$13,'PCrate Index'!$E$13,"")</f>
      </c>
      <c r="CO8">
        <f>IF($H8='PCrate Index'!$D$14,'PCrate Index'!$E$14,"")</f>
      </c>
      <c r="CP8">
        <f>IF($H8='PCrate Index'!$D$15,'PCrate Index'!$E$15,"")</f>
      </c>
      <c r="CQ8">
        <f>IF($H8='PCrate Index'!$D$16,'PCrate Index'!$E$16,"")</f>
      </c>
      <c r="CR8">
        <f>IF($H8='PCrate Index'!$D$17,'PCrate Index'!$E$17,"")</f>
      </c>
      <c r="CS8">
        <f>IF($H8='PCrate Index'!$D$18,'PCrate Index'!$E$18,"")</f>
      </c>
      <c r="CT8">
        <f>IF($H8='PCrate Index'!$D$19,'PCrate Index'!$E$19,"")</f>
      </c>
      <c r="CU8">
        <f>IF($H8='PCrate Index'!$D$20,'PCrate Index'!$E$20,"")</f>
      </c>
      <c r="CV8">
        <f>IF($H8='PCrate Index'!$D$21,'PCrate Index'!$E$21,"")</f>
      </c>
      <c r="CW8">
        <f>IF($H8='PCrate Index'!$D$22,'PCrate Index'!$E$22,"")</f>
      </c>
      <c r="CX8">
        <f>IF($H8='PCrate Index'!$D$23,'PCrate Index'!$E$23,"")</f>
      </c>
      <c r="CY8">
        <f>IF($H8='PCrate Index'!$D$24,'PCrate Index'!$E$24,"")</f>
      </c>
      <c r="CZ8">
        <f>IF($H8='PCrate Index'!$D$25,'PCrate Index'!$E$25,"")</f>
      </c>
      <c r="DA8">
        <f>IF($H8='PCrate Index'!$D$26,'PCrate Index'!$E$26,"")</f>
      </c>
      <c r="DB8">
        <f>IF($H8='PCrate Index'!$D$27,'PCrate Index'!$E$27,"")</f>
      </c>
      <c r="DC8">
        <f>IF($H8='PCrate Index'!$D$28,'PCrate Index'!$E$28,"")</f>
      </c>
      <c r="DD8">
        <f>IF($H8='PCrate Index'!$D$29,'PCrate Index'!$E$29,"")</f>
      </c>
      <c r="DE8">
        <f>IF($H8='PCrate Index'!$D$30,'PCrate Index'!$E$30,"")</f>
      </c>
      <c r="DF8">
        <f>IF($H8='PCrate Index'!$D$31,'PCrate Index'!$E$31,"")</f>
      </c>
    </row>
    <row r="9" spans="2:110" ht="12.75">
      <c r="B9" s="42">
        <f t="shared" si="18"/>
        <v>39083</v>
      </c>
      <c r="C9" s="62" t="str">
        <f>C8</f>
        <v>DMB</v>
      </c>
      <c r="D9" s="65">
        <v>999</v>
      </c>
      <c r="E9" s="42" t="str">
        <f aca="true" t="shared" si="24" ref="E9:K9">E8</f>
        <v>detector</v>
      </c>
      <c r="F9" s="42" t="str">
        <f t="shared" si="24"/>
        <v>Fred</v>
      </c>
      <c r="G9" s="42" t="str">
        <f t="shared" si="24"/>
        <v>PC</v>
      </c>
      <c r="H9" t="str">
        <f>H8</f>
        <v>VME+x/y</v>
      </c>
      <c r="I9" s="78">
        <f t="shared" si="20"/>
      </c>
      <c r="J9" s="42" t="str">
        <f t="shared" si="24"/>
        <v>F</v>
      </c>
      <c r="K9" s="64" t="str">
        <f t="shared" si="24"/>
        <v>x</v>
      </c>
      <c r="L9" s="64">
        <f t="shared" si="21"/>
        <v>0</v>
      </c>
      <c r="M9" s="64"/>
      <c r="N9" s="2" t="str">
        <f t="shared" si="0"/>
        <v>3052041302200400999</v>
      </c>
      <c r="O9" t="str">
        <f t="shared" si="1"/>
        <v>ME DMB</v>
      </c>
      <c r="P9" t="str">
        <f t="shared" si="2"/>
        <v>xF</v>
      </c>
      <c r="Q9" s="12" t="s">
        <v>207</v>
      </c>
      <c r="R9" t="s">
        <v>144</v>
      </c>
      <c r="S9" s="2" t="str">
        <f t="shared" si="3"/>
        <v>DMB0999</v>
      </c>
      <c r="AD9" s="50" t="str">
        <f t="shared" si="4"/>
        <v>3052041302200400999</v>
      </c>
      <c r="AE9" s="49"/>
      <c r="AF9" s="49"/>
      <c r="AG9" s="49"/>
      <c r="AH9" s="49"/>
      <c r="AI9" s="49"/>
      <c r="AJ9" s="49"/>
      <c r="AK9" s="49"/>
      <c r="AL9" s="49"/>
      <c r="AM9" s="49"/>
      <c r="AN9" s="49"/>
      <c r="AO9" s="49" t="str">
        <f t="shared" si="15"/>
        <v>30520413022004</v>
      </c>
      <c r="AP9" s="50"/>
      <c r="AQ9" s="50"/>
      <c r="AW9">
        <f t="shared" si="16"/>
      </c>
      <c r="AX9">
        <f t="shared" si="17"/>
      </c>
      <c r="AY9">
        <f>IF($H9='PCrate Index'!$A$2,'PCrate Index'!$B$2,"")</f>
      </c>
      <c r="AZ9">
        <f>IF($H9='PCrate Index'!$A$3,'PCrate Index'!$B$3,"")</f>
      </c>
      <c r="BA9">
        <f>IF($H9='PCrate Index'!$A$4,'PCrate Index'!$B$4,"")</f>
      </c>
      <c r="BB9">
        <f>IF($H9='PCrate Index'!$A$5,'PCrate Index'!$B$5,"")</f>
      </c>
      <c r="BC9">
        <f>IF($H9='PCrate Index'!$A$6,'PCrate Index'!$B$6,"")</f>
      </c>
      <c r="BD9">
        <f>IF($H9='PCrate Index'!$A$7,'PCrate Index'!$B$7,"")</f>
      </c>
      <c r="BE9">
        <f>IF($H9='PCrate Index'!$A$8,'PCrate Index'!$B$8,"")</f>
      </c>
      <c r="BF9">
        <f>IF($H9='PCrate Index'!$A$9,'PCrate Index'!$B$9,"")</f>
      </c>
      <c r="BG9">
        <f>IF($H9='PCrate Index'!$A$10,'PCrate Index'!$B$10,"")</f>
      </c>
      <c r="BH9">
        <f>IF($H9='PCrate Index'!$A$11,'PCrate Index'!$B$11,"")</f>
      </c>
      <c r="BI9">
        <f>IF($H9='PCrate Index'!$A$12,'PCrate Index'!$B$12,"")</f>
      </c>
      <c r="BJ9">
        <f>IF($H9='PCrate Index'!$A$13,'PCrate Index'!$B$13,"")</f>
      </c>
      <c r="BK9">
        <f>IF($H9='PCrate Index'!$A$14,'PCrate Index'!$B$14,"")</f>
      </c>
      <c r="BL9">
        <f>IF($H9='PCrate Index'!$A$15,'PCrate Index'!$B$15,"")</f>
      </c>
      <c r="BM9">
        <f>IF($H9='PCrate Index'!$A$16,'PCrate Index'!$B$16,"")</f>
      </c>
      <c r="BN9">
        <f>IF($H9='PCrate Index'!$A$17,'PCrate Index'!$B$17,"")</f>
      </c>
      <c r="BO9">
        <f>IF($H9='PCrate Index'!$A$18,'PCrate Index'!$B$18,"")</f>
      </c>
      <c r="BP9">
        <f>IF($H9='PCrate Index'!$A$19,'PCrate Index'!$B$19,"")</f>
      </c>
      <c r="BQ9">
        <f>IF($H9='PCrate Index'!$A$20,'PCrate Index'!$B$20,"")</f>
      </c>
      <c r="BR9">
        <f>IF($H9='PCrate Index'!$A$21,'PCrate Index'!$B$21,"")</f>
      </c>
      <c r="BS9">
        <f>IF($H9='PCrate Index'!$A$22,'PCrate Index'!$B$22,"")</f>
      </c>
      <c r="BT9">
        <f>IF($H9='PCrate Index'!$A$23,'PCrate Index'!$B$23,"")</f>
      </c>
      <c r="BU9">
        <f>IF($H9='PCrate Index'!$A$24,'PCrate Index'!$B$24,"")</f>
      </c>
      <c r="BV9">
        <f>IF($H9='PCrate Index'!$A$25,'PCrate Index'!$B$25,"")</f>
      </c>
      <c r="BW9">
        <f>IF($H9='PCrate Index'!$A$26,'PCrate Index'!$B$26,"")</f>
      </c>
      <c r="BX9">
        <f>IF($H9='PCrate Index'!$A$27,'PCrate Index'!$B$27,"")</f>
      </c>
      <c r="BY9">
        <f>IF($H9='PCrate Index'!$A$28,'PCrate Index'!$B$28,"")</f>
      </c>
      <c r="BZ9">
        <f>IF($H9='PCrate Index'!$A$29,'PCrate Index'!$B$29,"")</f>
      </c>
      <c r="CA9">
        <f>IF($H9='PCrate Index'!$A$30,'PCrate Index'!$B$30,"")</f>
      </c>
      <c r="CB9">
        <f>IF($H9='PCrate Index'!$A$31,'PCrate Index'!$B$31,"")</f>
      </c>
      <c r="CC9">
        <f>IF($H9='PCrate Index'!$D$2,'PCrate Index'!$E$2,"")</f>
      </c>
      <c r="CD9">
        <f>IF($H9='PCrate Index'!$D$3,'PCrate Index'!$E$3,"")</f>
      </c>
      <c r="CE9">
        <f>IF($H9='PCrate Index'!$D$4,'PCrate Index'!$E$4,"")</f>
      </c>
      <c r="CF9">
        <f>IF($H9='PCrate Index'!$D$5,'PCrate Index'!$E$5,"")</f>
      </c>
      <c r="CG9">
        <f>IF($H9='PCrate Index'!$D$6,'PCrate Index'!$E$6,"")</f>
      </c>
      <c r="CH9">
        <f>IF($H9='PCrate Index'!$D$7,'PCrate Index'!$E$7,"")</f>
      </c>
      <c r="CI9">
        <f>IF($H9='PCrate Index'!$D$8,'PCrate Index'!$E$8,"")</f>
      </c>
      <c r="CJ9">
        <f>IF($H9='PCrate Index'!$D$9,'PCrate Index'!$E$9,"")</f>
      </c>
      <c r="CK9">
        <f>IF($H9='PCrate Index'!$D$10,'PCrate Index'!$E$10,"")</f>
      </c>
      <c r="CL9">
        <f>IF($H9='PCrate Index'!$D$11,'PCrate Index'!$E$11,"")</f>
      </c>
      <c r="CM9">
        <f>IF($H9='PCrate Index'!$D$12,'PCrate Index'!$E$12,"")</f>
      </c>
      <c r="CN9">
        <f>IF($H9='PCrate Index'!$D$13,'PCrate Index'!$E$13,"")</f>
      </c>
      <c r="CO9">
        <f>IF($H9='PCrate Index'!$D$14,'PCrate Index'!$E$14,"")</f>
      </c>
      <c r="CP9">
        <f>IF($H9='PCrate Index'!$D$15,'PCrate Index'!$E$15,"")</f>
      </c>
      <c r="CQ9">
        <f>IF($H9='PCrate Index'!$D$16,'PCrate Index'!$E$16,"")</f>
      </c>
      <c r="CR9">
        <f>IF($H9='PCrate Index'!$D$17,'PCrate Index'!$E$17,"")</f>
      </c>
      <c r="CS9">
        <f>IF($H9='PCrate Index'!$D$18,'PCrate Index'!$E$18,"")</f>
      </c>
      <c r="CT9">
        <f>IF($H9='PCrate Index'!$D$19,'PCrate Index'!$E$19,"")</f>
      </c>
      <c r="CU9">
        <f>IF($H9='PCrate Index'!$D$20,'PCrate Index'!$E$20,"")</f>
      </c>
      <c r="CV9">
        <f>IF($H9='PCrate Index'!$D$21,'PCrate Index'!$E$21,"")</f>
      </c>
      <c r="CW9">
        <f>IF($H9='PCrate Index'!$D$22,'PCrate Index'!$E$22,"")</f>
      </c>
      <c r="CX9">
        <f>IF($H9='PCrate Index'!$D$23,'PCrate Index'!$E$23,"")</f>
      </c>
      <c r="CY9">
        <f>IF($H9='PCrate Index'!$D$24,'PCrate Index'!$E$24,"")</f>
      </c>
      <c r="CZ9">
        <f>IF($H9='PCrate Index'!$D$25,'PCrate Index'!$E$25,"")</f>
      </c>
      <c r="DA9">
        <f>IF($H9='PCrate Index'!$D$26,'PCrate Index'!$E$26,"")</f>
      </c>
      <c r="DB9">
        <f>IF($H9='PCrate Index'!$D$27,'PCrate Index'!$E$27,"")</f>
      </c>
      <c r="DC9">
        <f>IF($H9='PCrate Index'!$D$28,'PCrate Index'!$E$28,"")</f>
      </c>
      <c r="DD9">
        <f>IF($H9='PCrate Index'!$D$29,'PCrate Index'!$E$29,"")</f>
      </c>
      <c r="DE9">
        <f>IF($H9='PCrate Index'!$D$30,'PCrate Index'!$E$30,"")</f>
      </c>
      <c r="DF9">
        <f>IF($H9='PCrate Index'!$D$31,'PCrate Index'!$E$31,"")</f>
      </c>
    </row>
    <row r="10" spans="2:110" ht="12.75">
      <c r="B10" s="42">
        <f t="shared" si="18"/>
        <v>39083</v>
      </c>
      <c r="C10" s="4" t="s">
        <v>32</v>
      </c>
      <c r="D10" s="63">
        <v>999</v>
      </c>
      <c r="E10" t="s">
        <v>191</v>
      </c>
      <c r="F10" t="s">
        <v>30</v>
      </c>
      <c r="G10" t="s">
        <v>13</v>
      </c>
      <c r="H10" t="s">
        <v>23</v>
      </c>
      <c r="I10" s="78">
        <f t="shared" si="20"/>
      </c>
      <c r="J10" t="s">
        <v>35</v>
      </c>
      <c r="K10" s="64">
        <v>1</v>
      </c>
      <c r="L10" s="64">
        <f t="shared" si="21"/>
        <v>0</v>
      </c>
      <c r="M10" s="64"/>
      <c r="N10" s="2" t="str">
        <f t="shared" si="0"/>
        <v>3052051213200500999</v>
      </c>
      <c r="O10" t="str">
        <f t="shared" si="1"/>
        <v>ME ELM</v>
      </c>
      <c r="P10" t="str">
        <f t="shared" si="2"/>
        <v>01B</v>
      </c>
      <c r="Q10" s="12" t="s">
        <v>207</v>
      </c>
      <c r="R10" t="s">
        <v>54</v>
      </c>
      <c r="S10" s="2" t="str">
        <f t="shared" si="3"/>
        <v>ELM0999</v>
      </c>
      <c r="AD10" s="50" t="str">
        <f t="shared" si="4"/>
        <v>3052051213200500999</v>
      </c>
      <c r="AE10" s="49">
        <f t="shared" si="5"/>
      </c>
      <c r="AF10" s="49" t="str">
        <f t="shared" si="6"/>
        <v>30520512132005</v>
      </c>
      <c r="AG10" s="49">
        <f t="shared" si="7"/>
      </c>
      <c r="AH10" s="49">
        <f t="shared" si="8"/>
      </c>
      <c r="AI10" s="49">
        <f t="shared" si="9"/>
      </c>
      <c r="AJ10" s="49">
        <f t="shared" si="10"/>
      </c>
      <c r="AK10" s="49">
        <f t="shared" si="11"/>
      </c>
      <c r="AL10" s="49">
        <f t="shared" si="12"/>
      </c>
      <c r="AM10" s="49">
        <f t="shared" si="13"/>
      </c>
      <c r="AN10" s="49">
        <f t="shared" si="14"/>
      </c>
      <c r="AO10" s="49">
        <f t="shared" si="15"/>
      </c>
      <c r="AP10" s="50"/>
      <c r="AQ10" s="50"/>
      <c r="AW10">
        <f t="shared" si="16"/>
      </c>
      <c r="AX10">
        <f t="shared" si="17"/>
      </c>
      <c r="AY10">
        <f>IF($H10='PCrate Index'!$A$2,'PCrate Index'!$B$2,"")</f>
      </c>
      <c r="AZ10">
        <f>IF($H10='PCrate Index'!$A$3,'PCrate Index'!$B$3,"")</f>
      </c>
      <c r="BA10">
        <f>IF($H10='PCrate Index'!$A$4,'PCrate Index'!$B$4,"")</f>
      </c>
      <c r="BB10">
        <f>IF($H10='PCrate Index'!$A$5,'PCrate Index'!$B$5,"")</f>
      </c>
      <c r="BC10">
        <f>IF($H10='PCrate Index'!$A$6,'PCrate Index'!$B$6,"")</f>
      </c>
      <c r="BD10">
        <f>IF($H10='PCrate Index'!$A$7,'PCrate Index'!$B$7,"")</f>
      </c>
      <c r="BE10">
        <f>IF($H10='PCrate Index'!$A$8,'PCrate Index'!$B$8,"")</f>
      </c>
      <c r="BF10">
        <f>IF($H10='PCrate Index'!$A$9,'PCrate Index'!$B$9,"")</f>
      </c>
      <c r="BG10">
        <f>IF($H10='PCrate Index'!$A$10,'PCrate Index'!$B$10,"")</f>
      </c>
      <c r="BH10">
        <f>IF($H10='PCrate Index'!$A$11,'PCrate Index'!$B$11,"")</f>
      </c>
      <c r="BI10">
        <f>IF($H10='PCrate Index'!$A$12,'PCrate Index'!$B$12,"")</f>
      </c>
      <c r="BJ10">
        <f>IF($H10='PCrate Index'!$A$13,'PCrate Index'!$B$13,"")</f>
      </c>
      <c r="BK10">
        <f>IF($H10='PCrate Index'!$A$14,'PCrate Index'!$B$14,"")</f>
      </c>
      <c r="BL10">
        <f>IF($H10='PCrate Index'!$A$15,'PCrate Index'!$B$15,"")</f>
      </c>
      <c r="BM10">
        <f>IF($H10='PCrate Index'!$A$16,'PCrate Index'!$B$16,"")</f>
      </c>
      <c r="BN10">
        <f>IF($H10='PCrate Index'!$A$17,'PCrate Index'!$B$17,"")</f>
      </c>
      <c r="BO10">
        <f>IF($H10='PCrate Index'!$A$18,'PCrate Index'!$B$18,"")</f>
      </c>
      <c r="BP10">
        <f>IF($H10='PCrate Index'!$A$19,'PCrate Index'!$B$19,"")</f>
      </c>
      <c r="BQ10">
        <f>IF($H10='PCrate Index'!$A$20,'PCrate Index'!$B$20,"")</f>
      </c>
      <c r="BR10">
        <f>IF($H10='PCrate Index'!$A$21,'PCrate Index'!$B$21,"")</f>
      </c>
      <c r="BS10">
        <f>IF($H10='PCrate Index'!$A$22,'PCrate Index'!$B$22,"")</f>
      </c>
      <c r="BT10">
        <f>IF($H10='PCrate Index'!$A$23,'PCrate Index'!$B$23,"")</f>
      </c>
      <c r="BU10">
        <f>IF($H10='PCrate Index'!$A$24,'PCrate Index'!$B$24,"")</f>
      </c>
      <c r="BV10">
        <f>IF($H10='PCrate Index'!$A$25,'PCrate Index'!$B$25,"")</f>
      </c>
      <c r="BW10">
        <f>IF($H10='PCrate Index'!$A$26,'PCrate Index'!$B$26,"")</f>
      </c>
      <c r="BX10">
        <f>IF($H10='PCrate Index'!$A$27,'PCrate Index'!$B$27,"")</f>
      </c>
      <c r="BY10">
        <f>IF($H10='PCrate Index'!$A$28,'PCrate Index'!$B$28,"")</f>
      </c>
      <c r="BZ10">
        <f>IF($H10='PCrate Index'!$A$29,'PCrate Index'!$B$29,"")</f>
      </c>
      <c r="CA10">
        <f>IF($H10='PCrate Index'!$A$30,'PCrate Index'!$B$30,"")</f>
      </c>
      <c r="CB10">
        <f>IF($H10='PCrate Index'!$A$31,'PCrate Index'!$B$31,"")</f>
      </c>
      <c r="CC10">
        <f>IF($H10='PCrate Index'!$D$2,'PCrate Index'!$E$2,"")</f>
      </c>
      <c r="CD10">
        <f>IF($H10='PCrate Index'!$D$3,'PCrate Index'!$E$3,"")</f>
      </c>
      <c r="CE10">
        <f>IF($H10='PCrate Index'!$D$4,'PCrate Index'!$E$4,"")</f>
      </c>
      <c r="CF10">
        <f>IF($H10='PCrate Index'!$D$5,'PCrate Index'!$E$5,"")</f>
      </c>
      <c r="CG10">
        <f>IF($H10='PCrate Index'!$D$6,'PCrate Index'!$E$6,"")</f>
      </c>
      <c r="CH10">
        <f>IF($H10='PCrate Index'!$D$7,'PCrate Index'!$E$7,"")</f>
      </c>
      <c r="CI10">
        <f>IF($H10='PCrate Index'!$D$8,'PCrate Index'!$E$8,"")</f>
      </c>
      <c r="CJ10">
        <f>IF($H10='PCrate Index'!$D$9,'PCrate Index'!$E$9,"")</f>
      </c>
      <c r="CK10">
        <f>IF($H10='PCrate Index'!$D$10,'PCrate Index'!$E$10,"")</f>
      </c>
      <c r="CL10">
        <f>IF($H10='PCrate Index'!$D$11,'PCrate Index'!$E$11,"")</f>
      </c>
      <c r="CM10">
        <f>IF($H10='PCrate Index'!$D$12,'PCrate Index'!$E$12,"")</f>
      </c>
      <c r="CN10">
        <f>IF($H10='PCrate Index'!$D$13,'PCrate Index'!$E$13,"")</f>
      </c>
      <c r="CO10">
        <f>IF($H10='PCrate Index'!$D$14,'PCrate Index'!$E$14,"")</f>
      </c>
      <c r="CP10">
        <f>IF($H10='PCrate Index'!$D$15,'PCrate Index'!$E$15,"")</f>
      </c>
      <c r="CQ10">
        <f>IF($H10='PCrate Index'!$D$16,'PCrate Index'!$E$16,"")</f>
      </c>
      <c r="CR10">
        <f>IF($H10='PCrate Index'!$D$17,'PCrate Index'!$E$17,"")</f>
      </c>
      <c r="CS10">
        <f>IF($H10='PCrate Index'!$D$18,'PCrate Index'!$E$18,"")</f>
      </c>
      <c r="CT10">
        <f>IF($H10='PCrate Index'!$D$19,'PCrate Index'!$E$19,"")</f>
      </c>
      <c r="CU10">
        <f>IF($H10='PCrate Index'!$D$20,'PCrate Index'!$E$20,"")</f>
      </c>
      <c r="CV10">
        <f>IF($H10='PCrate Index'!$D$21,'PCrate Index'!$E$21,"")</f>
      </c>
      <c r="CW10">
        <f>IF($H10='PCrate Index'!$D$22,'PCrate Index'!$E$22,"")</f>
      </c>
      <c r="CX10">
        <f>IF($H10='PCrate Index'!$D$23,'PCrate Index'!$E$23,"")</f>
      </c>
      <c r="CY10">
        <f>IF($H10='PCrate Index'!$D$24,'PCrate Index'!$E$24,"")</f>
      </c>
      <c r="CZ10">
        <f>IF($H10='PCrate Index'!$D$25,'PCrate Index'!$E$25,"")</f>
      </c>
      <c r="DA10">
        <f>IF($H10='PCrate Index'!$D$26,'PCrate Index'!$E$26,"")</f>
      </c>
      <c r="DB10">
        <f>IF($H10='PCrate Index'!$D$27,'PCrate Index'!$E$27,"")</f>
      </c>
      <c r="DC10">
        <f>IF($H10='PCrate Index'!$D$28,'PCrate Index'!$E$28,"")</f>
      </c>
      <c r="DD10">
        <f>IF($H10='PCrate Index'!$D$29,'PCrate Index'!$E$29,"")</f>
      </c>
      <c r="DE10">
        <f>IF($H10='PCrate Index'!$D$30,'PCrate Index'!$E$30,"")</f>
      </c>
      <c r="DF10">
        <f>IF($H10='PCrate Index'!$D$31,'PCrate Index'!$E$31,"")</f>
      </c>
    </row>
    <row r="11" spans="2:110" ht="12.75">
      <c r="B11" s="42">
        <f t="shared" si="18"/>
        <v>39083</v>
      </c>
      <c r="C11" s="62" t="str">
        <f>C10</f>
        <v>ELM</v>
      </c>
      <c r="D11" s="63">
        <v>999</v>
      </c>
      <c r="E11" s="42" t="str">
        <f aca="true" t="shared" si="25" ref="E11:K11">E10</f>
        <v>detector</v>
      </c>
      <c r="F11" s="42" t="str">
        <f t="shared" si="25"/>
        <v>Fred</v>
      </c>
      <c r="G11" s="42" t="str">
        <f t="shared" si="25"/>
        <v>PC</v>
      </c>
      <c r="H11" t="str">
        <f>H10</f>
        <v>VME+x/y</v>
      </c>
      <c r="I11" s="78">
        <f t="shared" si="20"/>
      </c>
      <c r="J11" s="42" t="str">
        <f t="shared" si="25"/>
        <v>B</v>
      </c>
      <c r="K11" s="64">
        <f t="shared" si="25"/>
        <v>1</v>
      </c>
      <c r="L11" s="64">
        <f t="shared" si="21"/>
        <v>0</v>
      </c>
      <c r="M11" s="64"/>
      <c r="N11" s="2" t="str">
        <f t="shared" si="0"/>
        <v>3052051213200500999</v>
      </c>
      <c r="O11" t="str">
        <f t="shared" si="1"/>
        <v>ME ELM</v>
      </c>
      <c r="P11" t="str">
        <f t="shared" si="2"/>
        <v>01B</v>
      </c>
      <c r="Q11" s="12" t="s">
        <v>207</v>
      </c>
      <c r="R11" t="s">
        <v>144</v>
      </c>
      <c r="S11" s="2" t="str">
        <f t="shared" si="3"/>
        <v>ELM0999</v>
      </c>
      <c r="AD11" s="50" t="str">
        <f t="shared" si="4"/>
        <v>3052051213200500999</v>
      </c>
      <c r="AE11" s="49"/>
      <c r="AF11" s="49" t="str">
        <f t="shared" si="6"/>
        <v>30520512132005</v>
      </c>
      <c r="AG11" s="49"/>
      <c r="AH11" s="49"/>
      <c r="AI11" s="49"/>
      <c r="AJ11" s="49"/>
      <c r="AK11" s="49"/>
      <c r="AL11" s="49"/>
      <c r="AM11" s="49"/>
      <c r="AN11" s="49"/>
      <c r="AO11" s="49"/>
      <c r="AP11" s="50"/>
      <c r="AQ11" s="50"/>
      <c r="AW11">
        <f t="shared" si="16"/>
      </c>
      <c r="AX11">
        <f t="shared" si="17"/>
      </c>
      <c r="AY11">
        <f>IF($H11='PCrate Index'!$A$2,'PCrate Index'!$B$2,"")</f>
      </c>
      <c r="AZ11">
        <f>IF($H11='PCrate Index'!$A$3,'PCrate Index'!$B$3,"")</f>
      </c>
      <c r="BA11">
        <f>IF($H11='PCrate Index'!$A$4,'PCrate Index'!$B$4,"")</f>
      </c>
      <c r="BB11">
        <f>IF($H11='PCrate Index'!$A$5,'PCrate Index'!$B$5,"")</f>
      </c>
      <c r="BC11">
        <f>IF($H11='PCrate Index'!$A$6,'PCrate Index'!$B$6,"")</f>
      </c>
      <c r="BD11">
        <f>IF($H11='PCrate Index'!$A$7,'PCrate Index'!$B$7,"")</f>
      </c>
      <c r="BE11">
        <f>IF($H11='PCrate Index'!$A$8,'PCrate Index'!$B$8,"")</f>
      </c>
      <c r="BF11">
        <f>IF($H11='PCrate Index'!$A$9,'PCrate Index'!$B$9,"")</f>
      </c>
      <c r="BG11">
        <f>IF($H11='PCrate Index'!$A$10,'PCrate Index'!$B$10,"")</f>
      </c>
      <c r="BH11">
        <f>IF($H11='PCrate Index'!$A$11,'PCrate Index'!$B$11,"")</f>
      </c>
      <c r="BI11">
        <f>IF($H11='PCrate Index'!$A$12,'PCrate Index'!$B$12,"")</f>
      </c>
      <c r="BJ11">
        <f>IF($H11='PCrate Index'!$A$13,'PCrate Index'!$B$13,"")</f>
      </c>
      <c r="BK11">
        <f>IF($H11='PCrate Index'!$A$14,'PCrate Index'!$B$14,"")</f>
      </c>
      <c r="BL11">
        <f>IF($H11='PCrate Index'!$A$15,'PCrate Index'!$B$15,"")</f>
      </c>
      <c r="BM11">
        <f>IF($H11='PCrate Index'!$A$16,'PCrate Index'!$B$16,"")</f>
      </c>
      <c r="BN11">
        <f>IF($H11='PCrate Index'!$A$17,'PCrate Index'!$B$17,"")</f>
      </c>
      <c r="BO11">
        <f>IF($H11='PCrate Index'!$A$18,'PCrate Index'!$B$18,"")</f>
      </c>
      <c r="BP11">
        <f>IF($H11='PCrate Index'!$A$19,'PCrate Index'!$B$19,"")</f>
      </c>
      <c r="BQ11">
        <f>IF($H11='PCrate Index'!$A$20,'PCrate Index'!$B$20,"")</f>
      </c>
      <c r="BR11">
        <f>IF($H11='PCrate Index'!$A$21,'PCrate Index'!$B$21,"")</f>
      </c>
      <c r="BS11">
        <f>IF($H11='PCrate Index'!$A$22,'PCrate Index'!$B$22,"")</f>
      </c>
      <c r="BT11">
        <f>IF($H11='PCrate Index'!$A$23,'PCrate Index'!$B$23,"")</f>
      </c>
      <c r="BU11">
        <f>IF($H11='PCrate Index'!$A$24,'PCrate Index'!$B$24,"")</f>
      </c>
      <c r="BV11">
        <f>IF($H11='PCrate Index'!$A$25,'PCrate Index'!$B$25,"")</f>
      </c>
      <c r="BW11">
        <f>IF($H11='PCrate Index'!$A$26,'PCrate Index'!$B$26,"")</f>
      </c>
      <c r="BX11">
        <f>IF($H11='PCrate Index'!$A$27,'PCrate Index'!$B$27,"")</f>
      </c>
      <c r="BY11">
        <f>IF($H11='PCrate Index'!$A$28,'PCrate Index'!$B$28,"")</f>
      </c>
      <c r="BZ11">
        <f>IF($H11='PCrate Index'!$A$29,'PCrate Index'!$B$29,"")</f>
      </c>
      <c r="CA11">
        <f>IF($H11='PCrate Index'!$A$30,'PCrate Index'!$B$30,"")</f>
      </c>
      <c r="CB11">
        <f>IF($H11='PCrate Index'!$A$31,'PCrate Index'!$B$31,"")</f>
      </c>
      <c r="CC11">
        <f>IF($H11='PCrate Index'!$D$2,'PCrate Index'!$E$2,"")</f>
      </c>
      <c r="CD11">
        <f>IF($H11='PCrate Index'!$D$3,'PCrate Index'!$E$3,"")</f>
      </c>
      <c r="CE11">
        <f>IF($H11='PCrate Index'!$D$4,'PCrate Index'!$E$4,"")</f>
      </c>
      <c r="CF11">
        <f>IF($H11='PCrate Index'!$D$5,'PCrate Index'!$E$5,"")</f>
      </c>
      <c r="CG11">
        <f>IF($H11='PCrate Index'!$D$6,'PCrate Index'!$E$6,"")</f>
      </c>
      <c r="CH11">
        <f>IF($H11='PCrate Index'!$D$7,'PCrate Index'!$E$7,"")</f>
      </c>
      <c r="CI11">
        <f>IF($H11='PCrate Index'!$D$8,'PCrate Index'!$E$8,"")</f>
      </c>
      <c r="CJ11">
        <f>IF($H11='PCrate Index'!$D$9,'PCrate Index'!$E$9,"")</f>
      </c>
      <c r="CK11">
        <f>IF($H11='PCrate Index'!$D$10,'PCrate Index'!$E$10,"")</f>
      </c>
      <c r="CL11">
        <f>IF($H11='PCrate Index'!$D$11,'PCrate Index'!$E$11,"")</f>
      </c>
      <c r="CM11">
        <f>IF($H11='PCrate Index'!$D$12,'PCrate Index'!$E$12,"")</f>
      </c>
      <c r="CN11">
        <f>IF($H11='PCrate Index'!$D$13,'PCrate Index'!$E$13,"")</f>
      </c>
      <c r="CO11">
        <f>IF($H11='PCrate Index'!$D$14,'PCrate Index'!$E$14,"")</f>
      </c>
      <c r="CP11">
        <f>IF($H11='PCrate Index'!$D$15,'PCrate Index'!$E$15,"")</f>
      </c>
      <c r="CQ11">
        <f>IF($H11='PCrate Index'!$D$16,'PCrate Index'!$E$16,"")</f>
      </c>
      <c r="CR11">
        <f>IF($H11='PCrate Index'!$D$17,'PCrate Index'!$E$17,"")</f>
      </c>
      <c r="CS11">
        <f>IF($H11='PCrate Index'!$D$18,'PCrate Index'!$E$18,"")</f>
      </c>
      <c r="CT11">
        <f>IF($H11='PCrate Index'!$D$19,'PCrate Index'!$E$19,"")</f>
      </c>
      <c r="CU11">
        <f>IF($H11='PCrate Index'!$D$20,'PCrate Index'!$E$20,"")</f>
      </c>
      <c r="CV11">
        <f>IF($H11='PCrate Index'!$D$21,'PCrate Index'!$E$21,"")</f>
      </c>
      <c r="CW11">
        <f>IF($H11='PCrate Index'!$D$22,'PCrate Index'!$E$22,"")</f>
      </c>
      <c r="CX11">
        <f>IF($H11='PCrate Index'!$D$23,'PCrate Index'!$E$23,"")</f>
      </c>
      <c r="CY11">
        <f>IF($H11='PCrate Index'!$D$24,'PCrate Index'!$E$24,"")</f>
      </c>
      <c r="CZ11">
        <f>IF($H11='PCrate Index'!$D$25,'PCrate Index'!$E$25,"")</f>
      </c>
      <c r="DA11">
        <f>IF($H11='PCrate Index'!$D$26,'PCrate Index'!$E$26,"")</f>
      </c>
      <c r="DB11">
        <f>IF($H11='PCrate Index'!$D$27,'PCrate Index'!$E$27,"")</f>
      </c>
      <c r="DC11">
        <f>IF($H11='PCrate Index'!$D$28,'PCrate Index'!$E$28,"")</f>
      </c>
      <c r="DD11">
        <f>IF($H11='PCrate Index'!$D$29,'PCrate Index'!$E$29,"")</f>
      </c>
      <c r="DE11">
        <f>IF($H11='PCrate Index'!$D$30,'PCrate Index'!$E$30,"")</f>
      </c>
      <c r="DF11">
        <f>IF($H11='PCrate Index'!$D$31,'PCrate Index'!$E$31,"")</f>
      </c>
    </row>
    <row r="12" spans="2:110" ht="12.75">
      <c r="B12" s="42">
        <f t="shared" si="18"/>
        <v>39083</v>
      </c>
      <c r="C12" s="4" t="s">
        <v>55</v>
      </c>
      <c r="D12" s="65">
        <v>999</v>
      </c>
      <c r="E12" t="s">
        <v>191</v>
      </c>
      <c r="F12" t="s">
        <v>30</v>
      </c>
      <c r="G12" t="s">
        <v>13</v>
      </c>
      <c r="H12" t="s">
        <v>23</v>
      </c>
      <c r="I12" s="78">
        <f t="shared" si="20"/>
      </c>
      <c r="J12"/>
      <c r="K12" s="64"/>
      <c r="L12" s="64">
        <f t="shared" si="21"/>
        <v>0</v>
      </c>
      <c r="M12" s="64"/>
      <c r="N12" s="2" t="str">
        <f t="shared" si="0"/>
        <v>3052160303200500999</v>
      </c>
      <c r="O12" t="str">
        <f t="shared" si="1"/>
        <v>ME EMUPC</v>
      </c>
      <c r="P12" t="str">
        <f t="shared" si="2"/>
        <v>00</v>
      </c>
      <c r="Q12" s="12" t="s">
        <v>207</v>
      </c>
      <c r="R12" t="s">
        <v>54</v>
      </c>
      <c r="S12" s="2" t="str">
        <f t="shared" si="3"/>
        <v>EMUPC0999</v>
      </c>
      <c r="AD12" s="50" t="str">
        <f t="shared" si="4"/>
        <v>3052160303200500999</v>
      </c>
      <c r="AE12" s="49" t="str">
        <f t="shared" si="5"/>
        <v>30521603032005</v>
      </c>
      <c r="AF12" s="49">
        <f t="shared" si="6"/>
      </c>
      <c r="AG12" s="49">
        <f t="shared" si="7"/>
      </c>
      <c r="AH12" s="49">
        <f t="shared" si="8"/>
      </c>
      <c r="AI12" s="49">
        <f t="shared" si="9"/>
      </c>
      <c r="AJ12" s="49">
        <f t="shared" si="10"/>
      </c>
      <c r="AK12" s="49">
        <f t="shared" si="11"/>
      </c>
      <c r="AL12" s="49">
        <f t="shared" si="12"/>
      </c>
      <c r="AM12" s="49">
        <f t="shared" si="13"/>
      </c>
      <c r="AN12" s="49">
        <f t="shared" si="14"/>
      </c>
      <c r="AO12" s="49">
        <f t="shared" si="15"/>
      </c>
      <c r="AP12" s="50"/>
      <c r="AQ12" s="50"/>
      <c r="AW12">
        <f t="shared" si="16"/>
      </c>
      <c r="AX12">
        <f t="shared" si="17"/>
      </c>
      <c r="AY12">
        <f>IF($H12='PCrate Index'!$A$2,'PCrate Index'!$B$2,"")</f>
      </c>
      <c r="AZ12">
        <f>IF($H12='PCrate Index'!$A$3,'PCrate Index'!$B$3,"")</f>
      </c>
      <c r="BA12">
        <f>IF($H12='PCrate Index'!$A$4,'PCrate Index'!$B$4,"")</f>
      </c>
      <c r="BB12">
        <f>IF($H12='PCrate Index'!$A$5,'PCrate Index'!$B$5,"")</f>
      </c>
      <c r="BC12">
        <f>IF($H12='PCrate Index'!$A$6,'PCrate Index'!$B$6,"")</f>
      </c>
      <c r="BD12">
        <f>IF($H12='PCrate Index'!$A$7,'PCrate Index'!$B$7,"")</f>
      </c>
      <c r="BE12">
        <f>IF($H12='PCrate Index'!$A$8,'PCrate Index'!$B$8,"")</f>
      </c>
      <c r="BF12">
        <f>IF($H12='PCrate Index'!$A$9,'PCrate Index'!$B$9,"")</f>
      </c>
      <c r="BG12">
        <f>IF($H12='PCrate Index'!$A$10,'PCrate Index'!$B$10,"")</f>
      </c>
      <c r="BH12">
        <f>IF($H12='PCrate Index'!$A$11,'PCrate Index'!$B$11,"")</f>
      </c>
      <c r="BI12">
        <f>IF($H12='PCrate Index'!$A$12,'PCrate Index'!$B$12,"")</f>
      </c>
      <c r="BJ12">
        <f>IF($H12='PCrate Index'!$A$13,'PCrate Index'!$B$13,"")</f>
      </c>
      <c r="BK12">
        <f>IF($H12='PCrate Index'!$A$14,'PCrate Index'!$B$14,"")</f>
      </c>
      <c r="BL12">
        <f>IF($H12='PCrate Index'!$A$15,'PCrate Index'!$B$15,"")</f>
      </c>
      <c r="BM12">
        <f>IF($H12='PCrate Index'!$A$16,'PCrate Index'!$B$16,"")</f>
      </c>
      <c r="BN12">
        <f>IF($H12='PCrate Index'!$A$17,'PCrate Index'!$B$17,"")</f>
      </c>
      <c r="BO12">
        <f>IF($H12='PCrate Index'!$A$18,'PCrate Index'!$B$18,"")</f>
      </c>
      <c r="BP12">
        <f>IF($H12='PCrate Index'!$A$19,'PCrate Index'!$B$19,"")</f>
      </c>
      <c r="BQ12">
        <f>IF($H12='PCrate Index'!$A$20,'PCrate Index'!$B$20,"")</f>
      </c>
      <c r="BR12">
        <f>IF($H12='PCrate Index'!$A$21,'PCrate Index'!$B$21,"")</f>
      </c>
      <c r="BS12">
        <f>IF($H12='PCrate Index'!$A$22,'PCrate Index'!$B$22,"")</f>
      </c>
      <c r="BT12">
        <f>IF($H12='PCrate Index'!$A$23,'PCrate Index'!$B$23,"")</f>
      </c>
      <c r="BU12">
        <f>IF($H12='PCrate Index'!$A$24,'PCrate Index'!$B$24,"")</f>
      </c>
      <c r="BV12">
        <f>IF($H12='PCrate Index'!$A$25,'PCrate Index'!$B$25,"")</f>
      </c>
      <c r="BW12">
        <f>IF($H12='PCrate Index'!$A$26,'PCrate Index'!$B$26,"")</f>
      </c>
      <c r="BX12">
        <f>IF($H12='PCrate Index'!$A$27,'PCrate Index'!$B$27,"")</f>
      </c>
      <c r="BY12">
        <f>IF($H12='PCrate Index'!$A$28,'PCrate Index'!$B$28,"")</f>
      </c>
      <c r="BZ12">
        <f>IF($H12='PCrate Index'!$A$29,'PCrate Index'!$B$29,"")</f>
      </c>
      <c r="CA12">
        <f>IF($H12='PCrate Index'!$A$30,'PCrate Index'!$B$30,"")</f>
      </c>
      <c r="CB12">
        <f>IF($H12='PCrate Index'!$A$31,'PCrate Index'!$B$31,"")</f>
      </c>
      <c r="CC12">
        <f>IF($H12='PCrate Index'!$D$2,'PCrate Index'!$E$2,"")</f>
      </c>
      <c r="CD12">
        <f>IF($H12='PCrate Index'!$D$3,'PCrate Index'!$E$3,"")</f>
      </c>
      <c r="CE12">
        <f>IF($H12='PCrate Index'!$D$4,'PCrate Index'!$E$4,"")</f>
      </c>
      <c r="CF12">
        <f>IF($H12='PCrate Index'!$D$5,'PCrate Index'!$E$5,"")</f>
      </c>
      <c r="CG12">
        <f>IF($H12='PCrate Index'!$D$6,'PCrate Index'!$E$6,"")</f>
      </c>
      <c r="CH12">
        <f>IF($H12='PCrate Index'!$D$7,'PCrate Index'!$E$7,"")</f>
      </c>
      <c r="CI12">
        <f>IF($H12='PCrate Index'!$D$8,'PCrate Index'!$E$8,"")</f>
      </c>
      <c r="CJ12">
        <f>IF($H12='PCrate Index'!$D$9,'PCrate Index'!$E$9,"")</f>
      </c>
      <c r="CK12">
        <f>IF($H12='PCrate Index'!$D$10,'PCrate Index'!$E$10,"")</f>
      </c>
      <c r="CL12">
        <f>IF($H12='PCrate Index'!$D$11,'PCrate Index'!$E$11,"")</f>
      </c>
      <c r="CM12">
        <f>IF($H12='PCrate Index'!$D$12,'PCrate Index'!$E$12,"")</f>
      </c>
      <c r="CN12">
        <f>IF($H12='PCrate Index'!$D$13,'PCrate Index'!$E$13,"")</f>
      </c>
      <c r="CO12">
        <f>IF($H12='PCrate Index'!$D$14,'PCrate Index'!$E$14,"")</f>
      </c>
      <c r="CP12">
        <f>IF($H12='PCrate Index'!$D$15,'PCrate Index'!$E$15,"")</f>
      </c>
      <c r="CQ12">
        <f>IF($H12='PCrate Index'!$D$16,'PCrate Index'!$E$16,"")</f>
      </c>
      <c r="CR12">
        <f>IF($H12='PCrate Index'!$D$17,'PCrate Index'!$E$17,"")</f>
      </c>
      <c r="CS12">
        <f>IF($H12='PCrate Index'!$D$18,'PCrate Index'!$E$18,"")</f>
      </c>
      <c r="CT12">
        <f>IF($H12='PCrate Index'!$D$19,'PCrate Index'!$E$19,"")</f>
      </c>
      <c r="CU12">
        <f>IF($H12='PCrate Index'!$D$20,'PCrate Index'!$E$20,"")</f>
      </c>
      <c r="CV12">
        <f>IF($H12='PCrate Index'!$D$21,'PCrate Index'!$E$21,"")</f>
      </c>
      <c r="CW12">
        <f>IF($H12='PCrate Index'!$D$22,'PCrate Index'!$E$22,"")</f>
      </c>
      <c r="CX12">
        <f>IF($H12='PCrate Index'!$D$23,'PCrate Index'!$E$23,"")</f>
      </c>
      <c r="CY12">
        <f>IF($H12='PCrate Index'!$D$24,'PCrate Index'!$E$24,"")</f>
      </c>
      <c r="CZ12">
        <f>IF($H12='PCrate Index'!$D$25,'PCrate Index'!$E$25,"")</f>
      </c>
      <c r="DA12">
        <f>IF($H12='PCrate Index'!$D$26,'PCrate Index'!$E$26,"")</f>
      </c>
      <c r="DB12">
        <f>IF($H12='PCrate Index'!$D$27,'PCrate Index'!$E$27,"")</f>
      </c>
      <c r="DC12">
        <f>IF($H12='PCrate Index'!$D$28,'PCrate Index'!$E$28,"")</f>
      </c>
      <c r="DD12">
        <f>IF($H12='PCrate Index'!$D$29,'PCrate Index'!$E$29,"")</f>
      </c>
      <c r="DE12">
        <f>IF($H12='PCrate Index'!$D$30,'PCrate Index'!$E$30,"")</f>
      </c>
      <c r="DF12">
        <f>IF($H12='PCrate Index'!$D$31,'PCrate Index'!$E$31,"")</f>
      </c>
    </row>
    <row r="13" spans="2:110" ht="12.75">
      <c r="B13" s="42">
        <f t="shared" si="18"/>
        <v>39083</v>
      </c>
      <c r="C13" s="62" t="str">
        <f>C12</f>
        <v>EMUPC</v>
      </c>
      <c r="D13" s="63">
        <v>999</v>
      </c>
      <c r="E13" s="42" t="str">
        <f>E12</f>
        <v>detector</v>
      </c>
      <c r="F13" s="42" t="str">
        <f>F12</f>
        <v>Fred</v>
      </c>
      <c r="G13" s="42" t="str">
        <f>G12</f>
        <v>PC</v>
      </c>
      <c r="H13" t="str">
        <f>H12</f>
        <v>VME+x/y</v>
      </c>
      <c r="I13" s="78">
        <f t="shared" si="20"/>
      </c>
      <c r="J13" s="42" t="s">
        <v>2</v>
      </c>
      <c r="K13" s="64">
        <f>K12</f>
        <v>0</v>
      </c>
      <c r="L13" s="64">
        <f t="shared" si="21"/>
        <v>0</v>
      </c>
      <c r="M13" s="64"/>
      <c r="N13" s="2" t="str">
        <f t="shared" si="0"/>
        <v>3052160303200500999</v>
      </c>
      <c r="O13" t="str">
        <f t="shared" si="1"/>
        <v>ME EMUPC</v>
      </c>
      <c r="P13" t="str">
        <f t="shared" si="2"/>
        <v>00 </v>
      </c>
      <c r="Q13" s="12" t="s">
        <v>207</v>
      </c>
      <c r="R13" t="s">
        <v>144</v>
      </c>
      <c r="S13" s="2" t="str">
        <f t="shared" si="3"/>
        <v>EMUPC0999</v>
      </c>
      <c r="AD13" s="50" t="str">
        <f t="shared" si="4"/>
        <v>3052160303200500999</v>
      </c>
      <c r="AE13" s="49" t="str">
        <f t="shared" si="5"/>
        <v>30521603032005</v>
      </c>
      <c r="AF13" s="49"/>
      <c r="AG13" s="49"/>
      <c r="AH13" s="49"/>
      <c r="AI13" s="49"/>
      <c r="AJ13" s="49"/>
      <c r="AK13" s="49"/>
      <c r="AL13" s="49"/>
      <c r="AM13" s="49"/>
      <c r="AN13" s="49"/>
      <c r="AO13" s="49"/>
      <c r="AP13" s="50"/>
      <c r="AQ13" s="50"/>
      <c r="AW13">
        <f t="shared" si="16"/>
      </c>
      <c r="AX13">
        <f t="shared" si="17"/>
      </c>
      <c r="AY13">
        <f>IF($H13='PCrate Index'!$A$2,'PCrate Index'!$B$2,"")</f>
      </c>
      <c r="AZ13">
        <f>IF($H13='PCrate Index'!$A$3,'PCrate Index'!$B$3,"")</f>
      </c>
      <c r="BA13">
        <f>IF($H13='PCrate Index'!$A$4,'PCrate Index'!$B$4,"")</f>
      </c>
      <c r="BB13">
        <f>IF($H13='PCrate Index'!$A$5,'PCrate Index'!$B$5,"")</f>
      </c>
      <c r="BC13">
        <f>IF($H13='PCrate Index'!$A$6,'PCrate Index'!$B$6,"")</f>
      </c>
      <c r="BD13">
        <f>IF($H13='PCrate Index'!$A$7,'PCrate Index'!$B$7,"")</f>
      </c>
      <c r="BE13">
        <f>IF($H13='PCrate Index'!$A$8,'PCrate Index'!$B$8,"")</f>
      </c>
      <c r="BF13">
        <f>IF($H13='PCrate Index'!$A$9,'PCrate Index'!$B$9,"")</f>
      </c>
      <c r="BG13">
        <f>IF($H13='PCrate Index'!$A$10,'PCrate Index'!$B$10,"")</f>
      </c>
      <c r="BH13">
        <f>IF($H13='PCrate Index'!$A$11,'PCrate Index'!$B$11,"")</f>
      </c>
      <c r="BI13">
        <f>IF($H13='PCrate Index'!$A$12,'PCrate Index'!$B$12,"")</f>
      </c>
      <c r="BJ13">
        <f>IF($H13='PCrate Index'!$A$13,'PCrate Index'!$B$13,"")</f>
      </c>
      <c r="BK13">
        <f>IF($H13='PCrate Index'!$A$14,'PCrate Index'!$B$14,"")</f>
      </c>
      <c r="BL13">
        <f>IF($H13='PCrate Index'!$A$15,'PCrate Index'!$B$15,"")</f>
      </c>
      <c r="BM13">
        <f>IF($H13='PCrate Index'!$A$16,'PCrate Index'!$B$16,"")</f>
      </c>
      <c r="BN13">
        <f>IF($H13='PCrate Index'!$A$17,'PCrate Index'!$B$17,"")</f>
      </c>
      <c r="BO13">
        <f>IF($H13='PCrate Index'!$A$18,'PCrate Index'!$B$18,"")</f>
      </c>
      <c r="BP13">
        <f>IF($H13='PCrate Index'!$A$19,'PCrate Index'!$B$19,"")</f>
      </c>
      <c r="BQ13">
        <f>IF($H13='PCrate Index'!$A$20,'PCrate Index'!$B$20,"")</f>
      </c>
      <c r="BR13">
        <f>IF($H13='PCrate Index'!$A$21,'PCrate Index'!$B$21,"")</f>
      </c>
      <c r="BS13">
        <f>IF($H13='PCrate Index'!$A$22,'PCrate Index'!$B$22,"")</f>
      </c>
      <c r="BT13">
        <f>IF($H13='PCrate Index'!$A$23,'PCrate Index'!$B$23,"")</f>
      </c>
      <c r="BU13">
        <f>IF($H13='PCrate Index'!$A$24,'PCrate Index'!$B$24,"")</f>
      </c>
      <c r="BV13">
        <f>IF($H13='PCrate Index'!$A$25,'PCrate Index'!$B$25,"")</f>
      </c>
      <c r="BW13">
        <f>IF($H13='PCrate Index'!$A$26,'PCrate Index'!$B$26,"")</f>
      </c>
      <c r="BX13">
        <f>IF($H13='PCrate Index'!$A$27,'PCrate Index'!$B$27,"")</f>
      </c>
      <c r="BY13">
        <f>IF($H13='PCrate Index'!$A$28,'PCrate Index'!$B$28,"")</f>
      </c>
      <c r="BZ13">
        <f>IF($H13='PCrate Index'!$A$29,'PCrate Index'!$B$29,"")</f>
      </c>
      <c r="CA13">
        <f>IF($H13='PCrate Index'!$A$30,'PCrate Index'!$B$30,"")</f>
      </c>
      <c r="CB13">
        <f>IF($H13='PCrate Index'!$A$31,'PCrate Index'!$B$31,"")</f>
      </c>
      <c r="CC13">
        <f>IF($H13='PCrate Index'!$D$2,'PCrate Index'!$E$2,"")</f>
      </c>
      <c r="CD13">
        <f>IF($H13='PCrate Index'!$D$3,'PCrate Index'!$E$3,"")</f>
      </c>
      <c r="CE13">
        <f>IF($H13='PCrate Index'!$D$4,'PCrate Index'!$E$4,"")</f>
      </c>
      <c r="CF13">
        <f>IF($H13='PCrate Index'!$D$5,'PCrate Index'!$E$5,"")</f>
      </c>
      <c r="CG13">
        <f>IF($H13='PCrate Index'!$D$6,'PCrate Index'!$E$6,"")</f>
      </c>
      <c r="CH13">
        <f>IF($H13='PCrate Index'!$D$7,'PCrate Index'!$E$7,"")</f>
      </c>
      <c r="CI13">
        <f>IF($H13='PCrate Index'!$D$8,'PCrate Index'!$E$8,"")</f>
      </c>
      <c r="CJ13">
        <f>IF($H13='PCrate Index'!$D$9,'PCrate Index'!$E$9,"")</f>
      </c>
      <c r="CK13">
        <f>IF($H13='PCrate Index'!$D$10,'PCrate Index'!$E$10,"")</f>
      </c>
      <c r="CL13">
        <f>IF($H13='PCrate Index'!$D$11,'PCrate Index'!$E$11,"")</f>
      </c>
      <c r="CM13">
        <f>IF($H13='PCrate Index'!$D$12,'PCrate Index'!$E$12,"")</f>
      </c>
      <c r="CN13">
        <f>IF($H13='PCrate Index'!$D$13,'PCrate Index'!$E$13,"")</f>
      </c>
      <c r="CO13">
        <f>IF($H13='PCrate Index'!$D$14,'PCrate Index'!$E$14,"")</f>
      </c>
      <c r="CP13">
        <f>IF($H13='PCrate Index'!$D$15,'PCrate Index'!$E$15,"")</f>
      </c>
      <c r="CQ13">
        <f>IF($H13='PCrate Index'!$D$16,'PCrate Index'!$E$16,"")</f>
      </c>
      <c r="CR13">
        <f>IF($H13='PCrate Index'!$D$17,'PCrate Index'!$E$17,"")</f>
      </c>
      <c r="CS13">
        <f>IF($H13='PCrate Index'!$D$18,'PCrate Index'!$E$18,"")</f>
      </c>
      <c r="CT13">
        <f>IF($H13='PCrate Index'!$D$19,'PCrate Index'!$E$19,"")</f>
      </c>
      <c r="CU13">
        <f>IF($H13='PCrate Index'!$D$20,'PCrate Index'!$E$20,"")</f>
      </c>
      <c r="CV13">
        <f>IF($H13='PCrate Index'!$D$21,'PCrate Index'!$E$21,"")</f>
      </c>
      <c r="CW13">
        <f>IF($H13='PCrate Index'!$D$22,'PCrate Index'!$E$22,"")</f>
      </c>
      <c r="CX13">
        <f>IF($H13='PCrate Index'!$D$23,'PCrate Index'!$E$23,"")</f>
      </c>
      <c r="CY13">
        <f>IF($H13='PCrate Index'!$D$24,'PCrate Index'!$E$24,"")</f>
      </c>
      <c r="CZ13">
        <f>IF($H13='PCrate Index'!$D$25,'PCrate Index'!$E$25,"")</f>
      </c>
      <c r="DA13">
        <f>IF($H13='PCrate Index'!$D$26,'PCrate Index'!$E$26,"")</f>
      </c>
      <c r="DB13">
        <f>IF($H13='PCrate Index'!$D$27,'PCrate Index'!$E$27,"")</f>
      </c>
      <c r="DC13">
        <f>IF($H13='PCrate Index'!$D$28,'PCrate Index'!$E$28,"")</f>
      </c>
      <c r="DD13">
        <f>IF($H13='PCrate Index'!$D$29,'PCrate Index'!$E$29,"")</f>
      </c>
      <c r="DE13">
        <f>IF($H13='PCrate Index'!$D$30,'PCrate Index'!$E$30,"")</f>
      </c>
      <c r="DF13">
        <f>IF($H13='PCrate Index'!$D$31,'PCrate Index'!$E$31,"")</f>
      </c>
    </row>
    <row r="14" spans="2:110" ht="12.75">
      <c r="B14" s="42">
        <f t="shared" si="18"/>
        <v>39083</v>
      </c>
      <c r="C14" s="4" t="s">
        <v>15</v>
      </c>
      <c r="D14" s="63">
        <v>999</v>
      </c>
      <c r="E14" t="s">
        <v>191</v>
      </c>
      <c r="F14" t="s">
        <v>30</v>
      </c>
      <c r="G14" t="s">
        <v>13</v>
      </c>
      <c r="H14" t="s">
        <v>23</v>
      </c>
      <c r="I14" s="78">
        <f t="shared" si="20"/>
      </c>
      <c r="J14" t="s">
        <v>210</v>
      </c>
      <c r="K14" s="64">
        <v>12</v>
      </c>
      <c r="L14" s="64">
        <f t="shared" si="21"/>
        <v>0</v>
      </c>
      <c r="M14" s="64"/>
      <c r="N14" s="2" t="str">
        <f t="shared" si="0"/>
        <v>3052131603200500999</v>
      </c>
      <c r="O14" t="str">
        <f t="shared" si="1"/>
        <v>ME MPC</v>
      </c>
      <c r="P14" t="str">
        <f t="shared" si="2"/>
        <v>12F</v>
      </c>
      <c r="Q14" s="12" t="s">
        <v>207</v>
      </c>
      <c r="R14" t="s">
        <v>54</v>
      </c>
      <c r="S14" s="2" t="str">
        <f t="shared" si="3"/>
        <v>MPC0999</v>
      </c>
      <c r="AD14" s="50" t="str">
        <f t="shared" si="4"/>
        <v>3052131603200500999</v>
      </c>
      <c r="AE14" s="49">
        <f t="shared" si="5"/>
      </c>
      <c r="AF14" s="49">
        <f t="shared" si="6"/>
      </c>
      <c r="AG14" s="49">
        <f t="shared" si="7"/>
      </c>
      <c r="AH14" s="49">
        <f t="shared" si="8"/>
      </c>
      <c r="AI14" s="49">
        <f t="shared" si="9"/>
      </c>
      <c r="AJ14" s="49">
        <f t="shared" si="10"/>
      </c>
      <c r="AK14" s="49" t="str">
        <f t="shared" si="11"/>
        <v>30521316032005</v>
      </c>
      <c r="AL14" s="49">
        <f t="shared" si="12"/>
      </c>
      <c r="AM14" s="49">
        <f t="shared" si="13"/>
      </c>
      <c r="AN14" s="49">
        <f t="shared" si="14"/>
      </c>
      <c r="AO14" s="49">
        <f t="shared" si="15"/>
      </c>
      <c r="AP14" s="50"/>
      <c r="AQ14" s="50"/>
      <c r="AW14">
        <f t="shared" si="16"/>
      </c>
      <c r="AX14">
        <f t="shared" si="17"/>
      </c>
      <c r="AY14">
        <f>IF($H14='PCrate Index'!$A$2,'PCrate Index'!$B$2,"")</f>
      </c>
      <c r="AZ14">
        <f>IF($H14='PCrate Index'!$A$3,'PCrate Index'!$B$3,"")</f>
      </c>
      <c r="BA14">
        <f>IF($H14='PCrate Index'!$A$4,'PCrate Index'!$B$4,"")</f>
      </c>
      <c r="BB14">
        <f>IF($H14='PCrate Index'!$A$5,'PCrate Index'!$B$5,"")</f>
      </c>
      <c r="BC14">
        <f>IF($H14='PCrate Index'!$A$6,'PCrate Index'!$B$6,"")</f>
      </c>
      <c r="BD14">
        <f>IF($H14='PCrate Index'!$A$7,'PCrate Index'!$B$7,"")</f>
      </c>
      <c r="BE14">
        <f>IF($H14='PCrate Index'!$A$8,'PCrate Index'!$B$8,"")</f>
      </c>
      <c r="BF14">
        <f>IF($H14='PCrate Index'!$A$9,'PCrate Index'!$B$9,"")</f>
      </c>
      <c r="BG14">
        <f>IF($H14='PCrate Index'!$A$10,'PCrate Index'!$B$10,"")</f>
      </c>
      <c r="BH14">
        <f>IF($H14='PCrate Index'!$A$11,'PCrate Index'!$B$11,"")</f>
      </c>
      <c r="BI14">
        <f>IF($H14='PCrate Index'!$A$12,'PCrate Index'!$B$12,"")</f>
      </c>
      <c r="BJ14">
        <f>IF($H14='PCrate Index'!$A$13,'PCrate Index'!$B$13,"")</f>
      </c>
      <c r="BK14">
        <f>IF($H14='PCrate Index'!$A$14,'PCrate Index'!$B$14,"")</f>
      </c>
      <c r="BL14">
        <f>IF($H14='PCrate Index'!$A$15,'PCrate Index'!$B$15,"")</f>
      </c>
      <c r="BM14">
        <f>IF($H14='PCrate Index'!$A$16,'PCrate Index'!$B$16,"")</f>
      </c>
      <c r="BN14">
        <f>IF($H14='PCrate Index'!$A$17,'PCrate Index'!$B$17,"")</f>
      </c>
      <c r="BO14">
        <f>IF($H14='PCrate Index'!$A$18,'PCrate Index'!$B$18,"")</f>
      </c>
      <c r="BP14">
        <f>IF($H14='PCrate Index'!$A$19,'PCrate Index'!$B$19,"")</f>
      </c>
      <c r="BQ14">
        <f>IF($H14='PCrate Index'!$A$20,'PCrate Index'!$B$20,"")</f>
      </c>
      <c r="BR14">
        <f>IF($H14='PCrate Index'!$A$21,'PCrate Index'!$B$21,"")</f>
      </c>
      <c r="BS14">
        <f>IF($H14='PCrate Index'!$A$22,'PCrate Index'!$B$22,"")</f>
      </c>
      <c r="BT14">
        <f>IF($H14='PCrate Index'!$A$23,'PCrate Index'!$B$23,"")</f>
      </c>
      <c r="BU14">
        <f>IF($H14='PCrate Index'!$A$24,'PCrate Index'!$B$24,"")</f>
      </c>
      <c r="BV14">
        <f>IF($H14='PCrate Index'!$A$25,'PCrate Index'!$B$25,"")</f>
      </c>
      <c r="BW14">
        <f>IF($H14='PCrate Index'!$A$26,'PCrate Index'!$B$26,"")</f>
      </c>
      <c r="BX14">
        <f>IF($H14='PCrate Index'!$A$27,'PCrate Index'!$B$27,"")</f>
      </c>
      <c r="BY14">
        <f>IF($H14='PCrate Index'!$A$28,'PCrate Index'!$B$28,"")</f>
      </c>
      <c r="BZ14">
        <f>IF($H14='PCrate Index'!$A$29,'PCrate Index'!$B$29,"")</f>
      </c>
      <c r="CA14">
        <f>IF($H14='PCrate Index'!$A$30,'PCrate Index'!$B$30,"")</f>
      </c>
      <c r="CB14">
        <f>IF($H14='PCrate Index'!$A$31,'PCrate Index'!$B$31,"")</f>
      </c>
      <c r="CC14">
        <f>IF($H14='PCrate Index'!$D$2,'PCrate Index'!$E$2,"")</f>
      </c>
      <c r="CD14">
        <f>IF($H14='PCrate Index'!$D$3,'PCrate Index'!$E$3,"")</f>
      </c>
      <c r="CE14">
        <f>IF($H14='PCrate Index'!$D$4,'PCrate Index'!$E$4,"")</f>
      </c>
      <c r="CF14">
        <f>IF($H14='PCrate Index'!$D$5,'PCrate Index'!$E$5,"")</f>
      </c>
      <c r="CG14">
        <f>IF($H14='PCrate Index'!$D$6,'PCrate Index'!$E$6,"")</f>
      </c>
      <c r="CH14">
        <f>IF($H14='PCrate Index'!$D$7,'PCrate Index'!$E$7,"")</f>
      </c>
      <c r="CI14">
        <f>IF($H14='PCrate Index'!$D$8,'PCrate Index'!$E$8,"")</f>
      </c>
      <c r="CJ14">
        <f>IF($H14='PCrate Index'!$D$9,'PCrate Index'!$E$9,"")</f>
      </c>
      <c r="CK14">
        <f>IF($H14='PCrate Index'!$D$10,'PCrate Index'!$E$10,"")</f>
      </c>
      <c r="CL14">
        <f>IF($H14='PCrate Index'!$D$11,'PCrate Index'!$E$11,"")</f>
      </c>
      <c r="CM14">
        <f>IF($H14='PCrate Index'!$D$12,'PCrate Index'!$E$12,"")</f>
      </c>
      <c r="CN14">
        <f>IF($H14='PCrate Index'!$D$13,'PCrate Index'!$E$13,"")</f>
      </c>
      <c r="CO14">
        <f>IF($H14='PCrate Index'!$D$14,'PCrate Index'!$E$14,"")</f>
      </c>
      <c r="CP14">
        <f>IF($H14='PCrate Index'!$D$15,'PCrate Index'!$E$15,"")</f>
      </c>
      <c r="CQ14">
        <f>IF($H14='PCrate Index'!$D$16,'PCrate Index'!$E$16,"")</f>
      </c>
      <c r="CR14">
        <f>IF($H14='PCrate Index'!$D$17,'PCrate Index'!$E$17,"")</f>
      </c>
      <c r="CS14">
        <f>IF($H14='PCrate Index'!$D$18,'PCrate Index'!$E$18,"")</f>
      </c>
      <c r="CT14">
        <f>IF($H14='PCrate Index'!$D$19,'PCrate Index'!$E$19,"")</f>
      </c>
      <c r="CU14">
        <f>IF($H14='PCrate Index'!$D$20,'PCrate Index'!$E$20,"")</f>
      </c>
      <c r="CV14">
        <f>IF($H14='PCrate Index'!$D$21,'PCrate Index'!$E$21,"")</f>
      </c>
      <c r="CW14">
        <f>IF($H14='PCrate Index'!$D$22,'PCrate Index'!$E$22,"")</f>
      </c>
      <c r="CX14">
        <f>IF($H14='PCrate Index'!$D$23,'PCrate Index'!$E$23,"")</f>
      </c>
      <c r="CY14">
        <f>IF($H14='PCrate Index'!$D$24,'PCrate Index'!$E$24,"")</f>
      </c>
      <c r="CZ14">
        <f>IF($H14='PCrate Index'!$D$25,'PCrate Index'!$E$25,"")</f>
      </c>
      <c r="DA14">
        <f>IF($H14='PCrate Index'!$D$26,'PCrate Index'!$E$26,"")</f>
      </c>
      <c r="DB14">
        <f>IF($H14='PCrate Index'!$D$27,'PCrate Index'!$E$27,"")</f>
      </c>
      <c r="DC14">
        <f>IF($H14='PCrate Index'!$D$28,'PCrate Index'!$E$28,"")</f>
      </c>
      <c r="DD14">
        <f>IF($H14='PCrate Index'!$D$29,'PCrate Index'!$E$29,"")</f>
      </c>
      <c r="DE14">
        <f>IF($H14='PCrate Index'!$D$30,'PCrate Index'!$E$30,"")</f>
      </c>
      <c r="DF14">
        <f>IF($H14='PCrate Index'!$D$31,'PCrate Index'!$E$31,"")</f>
      </c>
    </row>
    <row r="15" spans="2:110" ht="12.75">
      <c r="B15" s="42">
        <f t="shared" si="18"/>
        <v>39083</v>
      </c>
      <c r="C15" s="62" t="str">
        <f>C14</f>
        <v>MPC</v>
      </c>
      <c r="D15" s="65">
        <v>999</v>
      </c>
      <c r="E15" s="42" t="str">
        <f aca="true" t="shared" si="26" ref="E15:K15">E14</f>
        <v>detector</v>
      </c>
      <c r="F15" s="42" t="str">
        <f t="shared" si="26"/>
        <v>Fred</v>
      </c>
      <c r="G15" s="42" t="str">
        <f t="shared" si="26"/>
        <v>PC</v>
      </c>
      <c r="H15" t="str">
        <f>H14</f>
        <v>VME+x/y</v>
      </c>
      <c r="I15" s="78">
        <f t="shared" si="20"/>
      </c>
      <c r="J15" s="42" t="str">
        <f t="shared" si="26"/>
        <v>F</v>
      </c>
      <c r="K15" s="64">
        <f t="shared" si="26"/>
        <v>12</v>
      </c>
      <c r="L15" s="64">
        <f t="shared" si="21"/>
        <v>0</v>
      </c>
      <c r="M15" s="64"/>
      <c r="N15" s="2" t="str">
        <f t="shared" si="0"/>
        <v>3052131603200500999</v>
      </c>
      <c r="O15" t="str">
        <f t="shared" si="1"/>
        <v>ME MPC</v>
      </c>
      <c r="P15" t="str">
        <f t="shared" si="2"/>
        <v>12F</v>
      </c>
      <c r="Q15" s="12" t="s">
        <v>207</v>
      </c>
      <c r="R15" t="s">
        <v>144</v>
      </c>
      <c r="S15" s="2" t="str">
        <f t="shared" si="3"/>
        <v>MPC0999</v>
      </c>
      <c r="AD15" s="50" t="str">
        <f t="shared" si="4"/>
        <v>3052131603200500999</v>
      </c>
      <c r="AE15" s="49"/>
      <c r="AF15" s="49"/>
      <c r="AG15" s="49"/>
      <c r="AH15" s="49"/>
      <c r="AI15" s="49"/>
      <c r="AJ15" s="49"/>
      <c r="AK15" s="49" t="str">
        <f t="shared" si="11"/>
        <v>30521316032005</v>
      </c>
      <c r="AL15" s="49"/>
      <c r="AM15" s="49"/>
      <c r="AN15" s="49"/>
      <c r="AO15" s="49"/>
      <c r="AP15" s="50"/>
      <c r="AQ15" s="50"/>
      <c r="AW15">
        <f t="shared" si="16"/>
      </c>
      <c r="AX15">
        <f t="shared" si="17"/>
      </c>
      <c r="AY15">
        <f>IF($H15='PCrate Index'!$A$2,'PCrate Index'!$B$2,"")</f>
      </c>
      <c r="AZ15">
        <f>IF($H15='PCrate Index'!$A$3,'PCrate Index'!$B$3,"")</f>
      </c>
      <c r="BA15">
        <f>IF($H15='PCrate Index'!$A$4,'PCrate Index'!$B$4,"")</f>
      </c>
      <c r="BB15">
        <f>IF($H15='PCrate Index'!$A$5,'PCrate Index'!$B$5,"")</f>
      </c>
      <c r="BC15">
        <f>IF($H15='PCrate Index'!$A$6,'PCrate Index'!$B$6,"")</f>
      </c>
      <c r="BD15">
        <f>IF($H15='PCrate Index'!$A$7,'PCrate Index'!$B$7,"")</f>
      </c>
      <c r="BE15">
        <f>IF($H15='PCrate Index'!$A$8,'PCrate Index'!$B$8,"")</f>
      </c>
      <c r="BF15">
        <f>IF($H15='PCrate Index'!$A$9,'PCrate Index'!$B$9,"")</f>
      </c>
      <c r="BG15">
        <f>IF($H15='PCrate Index'!$A$10,'PCrate Index'!$B$10,"")</f>
      </c>
      <c r="BH15">
        <f>IF($H15='PCrate Index'!$A$11,'PCrate Index'!$B$11,"")</f>
      </c>
      <c r="BI15">
        <f>IF($H15='PCrate Index'!$A$12,'PCrate Index'!$B$12,"")</f>
      </c>
      <c r="BJ15">
        <f>IF($H15='PCrate Index'!$A$13,'PCrate Index'!$B$13,"")</f>
      </c>
      <c r="BK15">
        <f>IF($H15='PCrate Index'!$A$14,'PCrate Index'!$B$14,"")</f>
      </c>
      <c r="BL15">
        <f>IF($H15='PCrate Index'!$A$15,'PCrate Index'!$B$15,"")</f>
      </c>
      <c r="BM15">
        <f>IF($H15='PCrate Index'!$A$16,'PCrate Index'!$B$16,"")</f>
      </c>
      <c r="BN15">
        <f>IF($H15='PCrate Index'!$A$17,'PCrate Index'!$B$17,"")</f>
      </c>
      <c r="BO15">
        <f>IF($H15='PCrate Index'!$A$18,'PCrate Index'!$B$18,"")</f>
      </c>
      <c r="BP15">
        <f>IF($H15='PCrate Index'!$A$19,'PCrate Index'!$B$19,"")</f>
      </c>
      <c r="BQ15">
        <f>IF($H15='PCrate Index'!$A$20,'PCrate Index'!$B$20,"")</f>
      </c>
      <c r="BR15">
        <f>IF($H15='PCrate Index'!$A$21,'PCrate Index'!$B$21,"")</f>
      </c>
      <c r="BS15">
        <f>IF($H15='PCrate Index'!$A$22,'PCrate Index'!$B$22,"")</f>
      </c>
      <c r="BT15">
        <f>IF($H15='PCrate Index'!$A$23,'PCrate Index'!$B$23,"")</f>
      </c>
      <c r="BU15">
        <f>IF($H15='PCrate Index'!$A$24,'PCrate Index'!$B$24,"")</f>
      </c>
      <c r="BV15">
        <f>IF($H15='PCrate Index'!$A$25,'PCrate Index'!$B$25,"")</f>
      </c>
      <c r="BW15">
        <f>IF($H15='PCrate Index'!$A$26,'PCrate Index'!$B$26,"")</f>
      </c>
      <c r="BX15">
        <f>IF($H15='PCrate Index'!$A$27,'PCrate Index'!$B$27,"")</f>
      </c>
      <c r="BY15">
        <f>IF($H15='PCrate Index'!$A$28,'PCrate Index'!$B$28,"")</f>
      </c>
      <c r="BZ15">
        <f>IF($H15='PCrate Index'!$A$29,'PCrate Index'!$B$29,"")</f>
      </c>
      <c r="CA15">
        <f>IF($H15='PCrate Index'!$A$30,'PCrate Index'!$B$30,"")</f>
      </c>
      <c r="CB15">
        <f>IF($H15='PCrate Index'!$A$31,'PCrate Index'!$B$31,"")</f>
      </c>
      <c r="CC15">
        <f>IF($H15='PCrate Index'!$D$2,'PCrate Index'!$E$2,"")</f>
      </c>
      <c r="CD15">
        <f>IF($H15='PCrate Index'!$D$3,'PCrate Index'!$E$3,"")</f>
      </c>
      <c r="CE15">
        <f>IF($H15='PCrate Index'!$D$4,'PCrate Index'!$E$4,"")</f>
      </c>
      <c r="CF15">
        <f>IF($H15='PCrate Index'!$D$5,'PCrate Index'!$E$5,"")</f>
      </c>
      <c r="CG15">
        <f>IF($H15='PCrate Index'!$D$6,'PCrate Index'!$E$6,"")</f>
      </c>
      <c r="CH15">
        <f>IF($H15='PCrate Index'!$D$7,'PCrate Index'!$E$7,"")</f>
      </c>
      <c r="CI15">
        <f>IF($H15='PCrate Index'!$D$8,'PCrate Index'!$E$8,"")</f>
      </c>
      <c r="CJ15">
        <f>IF($H15='PCrate Index'!$D$9,'PCrate Index'!$E$9,"")</f>
      </c>
      <c r="CK15">
        <f>IF($H15='PCrate Index'!$D$10,'PCrate Index'!$E$10,"")</f>
      </c>
      <c r="CL15">
        <f>IF($H15='PCrate Index'!$D$11,'PCrate Index'!$E$11,"")</f>
      </c>
      <c r="CM15">
        <f>IF($H15='PCrate Index'!$D$12,'PCrate Index'!$E$12,"")</f>
      </c>
      <c r="CN15">
        <f>IF($H15='PCrate Index'!$D$13,'PCrate Index'!$E$13,"")</f>
      </c>
      <c r="CO15">
        <f>IF($H15='PCrate Index'!$D$14,'PCrate Index'!$E$14,"")</f>
      </c>
      <c r="CP15">
        <f>IF($H15='PCrate Index'!$D$15,'PCrate Index'!$E$15,"")</f>
      </c>
      <c r="CQ15">
        <f>IF($H15='PCrate Index'!$D$16,'PCrate Index'!$E$16,"")</f>
      </c>
      <c r="CR15">
        <f>IF($H15='PCrate Index'!$D$17,'PCrate Index'!$E$17,"")</f>
      </c>
      <c r="CS15">
        <f>IF($H15='PCrate Index'!$D$18,'PCrate Index'!$E$18,"")</f>
      </c>
      <c r="CT15">
        <f>IF($H15='PCrate Index'!$D$19,'PCrate Index'!$E$19,"")</f>
      </c>
      <c r="CU15">
        <f>IF($H15='PCrate Index'!$D$20,'PCrate Index'!$E$20,"")</f>
      </c>
      <c r="CV15">
        <f>IF($H15='PCrate Index'!$D$21,'PCrate Index'!$E$21,"")</f>
      </c>
      <c r="CW15">
        <f>IF($H15='PCrate Index'!$D$22,'PCrate Index'!$E$22,"")</f>
      </c>
      <c r="CX15">
        <f>IF($H15='PCrate Index'!$D$23,'PCrate Index'!$E$23,"")</f>
      </c>
      <c r="CY15">
        <f>IF($H15='PCrate Index'!$D$24,'PCrate Index'!$E$24,"")</f>
      </c>
      <c r="CZ15">
        <f>IF($H15='PCrate Index'!$D$25,'PCrate Index'!$E$25,"")</f>
      </c>
      <c r="DA15">
        <f>IF($H15='PCrate Index'!$D$26,'PCrate Index'!$E$26,"")</f>
      </c>
      <c r="DB15">
        <f>IF($H15='PCrate Index'!$D$27,'PCrate Index'!$E$27,"")</f>
      </c>
      <c r="DC15">
        <f>IF($H15='PCrate Index'!$D$28,'PCrate Index'!$E$28,"")</f>
      </c>
      <c r="DD15">
        <f>IF($H15='PCrate Index'!$D$29,'PCrate Index'!$E$29,"")</f>
      </c>
      <c r="DE15">
        <f>IF($H15='PCrate Index'!$D$30,'PCrate Index'!$E$30,"")</f>
      </c>
      <c r="DF15">
        <f>IF($H15='PCrate Index'!$D$31,'PCrate Index'!$E$31,"")</f>
      </c>
    </row>
    <row r="16" spans="2:110" ht="12.75">
      <c r="B16" s="42">
        <f t="shared" si="18"/>
        <v>39083</v>
      </c>
      <c r="C16" s="4" t="s">
        <v>33</v>
      </c>
      <c r="D16" s="63">
        <v>999</v>
      </c>
      <c r="E16" t="s">
        <v>191</v>
      </c>
      <c r="F16" t="s">
        <v>30</v>
      </c>
      <c r="G16" t="s">
        <v>13</v>
      </c>
      <c r="H16" t="s">
        <v>23</v>
      </c>
      <c r="I16" s="78">
        <f t="shared" si="20"/>
      </c>
      <c r="J16" t="s">
        <v>35</v>
      </c>
      <c r="K16" s="64">
        <v>2</v>
      </c>
      <c r="L16" s="64">
        <f t="shared" si="21"/>
        <v>0</v>
      </c>
      <c r="M16" s="64"/>
      <c r="N16" s="2" t="str">
        <f t="shared" si="0"/>
        <v>3052160313200600999</v>
      </c>
      <c r="O16" t="str">
        <f t="shared" si="1"/>
        <v>ME PCM</v>
      </c>
      <c r="P16" t="str">
        <f t="shared" si="2"/>
        <v>02B</v>
      </c>
      <c r="Q16" s="12" t="s">
        <v>207</v>
      </c>
      <c r="R16" t="s">
        <v>54</v>
      </c>
      <c r="S16" s="2" t="str">
        <f t="shared" si="3"/>
        <v>PCM0999</v>
      </c>
      <c r="AD16" s="50" t="str">
        <f t="shared" si="4"/>
        <v>3052160313200600999</v>
      </c>
      <c r="AE16" s="49">
        <f t="shared" si="5"/>
      </c>
      <c r="AF16" s="49">
        <f t="shared" si="6"/>
      </c>
      <c r="AG16" s="49" t="str">
        <f t="shared" si="7"/>
        <v>30521603132006</v>
      </c>
      <c r="AH16" s="49">
        <f t="shared" si="8"/>
      </c>
      <c r="AI16" s="49">
        <f t="shared" si="9"/>
      </c>
      <c r="AJ16" s="49">
        <f t="shared" si="10"/>
      </c>
      <c r="AK16" s="49">
        <f t="shared" si="11"/>
      </c>
      <c r="AL16" s="49">
        <f t="shared" si="12"/>
      </c>
      <c r="AM16" s="49">
        <f t="shared" si="13"/>
      </c>
      <c r="AN16" s="49">
        <f t="shared" si="14"/>
      </c>
      <c r="AO16" s="49">
        <f t="shared" si="15"/>
      </c>
      <c r="AP16" s="50"/>
      <c r="AQ16" s="50"/>
      <c r="AW16">
        <f t="shared" si="16"/>
      </c>
      <c r="AX16">
        <f t="shared" si="17"/>
      </c>
      <c r="AY16">
        <f>IF($H16='PCrate Index'!$A$2,'PCrate Index'!$B$2,"")</f>
      </c>
      <c r="AZ16">
        <f>IF($H16='PCrate Index'!$A$3,'PCrate Index'!$B$3,"")</f>
      </c>
      <c r="BA16">
        <f>IF($H16='PCrate Index'!$A$4,'PCrate Index'!$B$4,"")</f>
      </c>
      <c r="BB16">
        <f>IF($H16='PCrate Index'!$A$5,'PCrate Index'!$B$5,"")</f>
      </c>
      <c r="BC16">
        <f>IF($H16='PCrate Index'!$A$6,'PCrate Index'!$B$6,"")</f>
      </c>
      <c r="BD16">
        <f>IF($H16='PCrate Index'!$A$7,'PCrate Index'!$B$7,"")</f>
      </c>
      <c r="BE16">
        <f>IF($H16='PCrate Index'!$A$8,'PCrate Index'!$B$8,"")</f>
      </c>
      <c r="BF16">
        <f>IF($H16='PCrate Index'!$A$9,'PCrate Index'!$B$9,"")</f>
      </c>
      <c r="BG16">
        <f>IF($H16='PCrate Index'!$A$10,'PCrate Index'!$B$10,"")</f>
      </c>
      <c r="BH16">
        <f>IF($H16='PCrate Index'!$A$11,'PCrate Index'!$B$11,"")</f>
      </c>
      <c r="BI16">
        <f>IF($H16='PCrate Index'!$A$12,'PCrate Index'!$B$12,"")</f>
      </c>
      <c r="BJ16">
        <f>IF($H16='PCrate Index'!$A$13,'PCrate Index'!$B$13,"")</f>
      </c>
      <c r="BK16">
        <f>IF($H16='PCrate Index'!$A$14,'PCrate Index'!$B$14,"")</f>
      </c>
      <c r="BL16">
        <f>IF($H16='PCrate Index'!$A$15,'PCrate Index'!$B$15,"")</f>
      </c>
      <c r="BM16">
        <f>IF($H16='PCrate Index'!$A$16,'PCrate Index'!$B$16,"")</f>
      </c>
      <c r="BN16">
        <f>IF($H16='PCrate Index'!$A$17,'PCrate Index'!$B$17,"")</f>
      </c>
      <c r="BO16">
        <f>IF($H16='PCrate Index'!$A$18,'PCrate Index'!$B$18,"")</f>
      </c>
      <c r="BP16">
        <f>IF($H16='PCrate Index'!$A$19,'PCrate Index'!$B$19,"")</f>
      </c>
      <c r="BQ16">
        <f>IF($H16='PCrate Index'!$A$20,'PCrate Index'!$B$20,"")</f>
      </c>
      <c r="BR16">
        <f>IF($H16='PCrate Index'!$A$21,'PCrate Index'!$B$21,"")</f>
      </c>
      <c r="BS16">
        <f>IF($H16='PCrate Index'!$A$22,'PCrate Index'!$B$22,"")</f>
      </c>
      <c r="BT16">
        <f>IF($H16='PCrate Index'!$A$23,'PCrate Index'!$B$23,"")</f>
      </c>
      <c r="BU16">
        <f>IF($H16='PCrate Index'!$A$24,'PCrate Index'!$B$24,"")</f>
      </c>
      <c r="BV16">
        <f>IF($H16='PCrate Index'!$A$25,'PCrate Index'!$B$25,"")</f>
      </c>
      <c r="BW16">
        <f>IF($H16='PCrate Index'!$A$26,'PCrate Index'!$B$26,"")</f>
      </c>
      <c r="BX16">
        <f>IF($H16='PCrate Index'!$A$27,'PCrate Index'!$B$27,"")</f>
      </c>
      <c r="BY16">
        <f>IF($H16='PCrate Index'!$A$28,'PCrate Index'!$B$28,"")</f>
      </c>
      <c r="BZ16">
        <f>IF($H16='PCrate Index'!$A$29,'PCrate Index'!$B$29,"")</f>
      </c>
      <c r="CA16">
        <f>IF($H16='PCrate Index'!$A$30,'PCrate Index'!$B$30,"")</f>
      </c>
      <c r="CB16">
        <f>IF($H16='PCrate Index'!$A$31,'PCrate Index'!$B$31,"")</f>
      </c>
      <c r="CC16">
        <f>IF($H16='PCrate Index'!$D$2,'PCrate Index'!$E$2,"")</f>
      </c>
      <c r="CD16">
        <f>IF($H16='PCrate Index'!$D$3,'PCrate Index'!$E$3,"")</f>
      </c>
      <c r="CE16">
        <f>IF($H16='PCrate Index'!$D$4,'PCrate Index'!$E$4,"")</f>
      </c>
      <c r="CF16">
        <f>IF($H16='PCrate Index'!$D$5,'PCrate Index'!$E$5,"")</f>
      </c>
      <c r="CG16">
        <f>IF($H16='PCrate Index'!$D$6,'PCrate Index'!$E$6,"")</f>
      </c>
      <c r="CH16">
        <f>IF($H16='PCrate Index'!$D$7,'PCrate Index'!$E$7,"")</f>
      </c>
      <c r="CI16">
        <f>IF($H16='PCrate Index'!$D$8,'PCrate Index'!$E$8,"")</f>
      </c>
      <c r="CJ16">
        <f>IF($H16='PCrate Index'!$D$9,'PCrate Index'!$E$9,"")</f>
      </c>
      <c r="CK16">
        <f>IF($H16='PCrate Index'!$D$10,'PCrate Index'!$E$10,"")</f>
      </c>
      <c r="CL16">
        <f>IF($H16='PCrate Index'!$D$11,'PCrate Index'!$E$11,"")</f>
      </c>
      <c r="CM16">
        <f>IF($H16='PCrate Index'!$D$12,'PCrate Index'!$E$12,"")</f>
      </c>
      <c r="CN16">
        <f>IF($H16='PCrate Index'!$D$13,'PCrate Index'!$E$13,"")</f>
      </c>
      <c r="CO16">
        <f>IF($H16='PCrate Index'!$D$14,'PCrate Index'!$E$14,"")</f>
      </c>
      <c r="CP16">
        <f>IF($H16='PCrate Index'!$D$15,'PCrate Index'!$E$15,"")</f>
      </c>
      <c r="CQ16">
        <f>IF($H16='PCrate Index'!$D$16,'PCrate Index'!$E$16,"")</f>
      </c>
      <c r="CR16">
        <f>IF($H16='PCrate Index'!$D$17,'PCrate Index'!$E$17,"")</f>
      </c>
      <c r="CS16">
        <f>IF($H16='PCrate Index'!$D$18,'PCrate Index'!$E$18,"")</f>
      </c>
      <c r="CT16">
        <f>IF($H16='PCrate Index'!$D$19,'PCrate Index'!$E$19,"")</f>
      </c>
      <c r="CU16">
        <f>IF($H16='PCrate Index'!$D$20,'PCrate Index'!$E$20,"")</f>
      </c>
      <c r="CV16">
        <f>IF($H16='PCrate Index'!$D$21,'PCrate Index'!$E$21,"")</f>
      </c>
      <c r="CW16">
        <f>IF($H16='PCrate Index'!$D$22,'PCrate Index'!$E$22,"")</f>
      </c>
      <c r="CX16">
        <f>IF($H16='PCrate Index'!$D$23,'PCrate Index'!$E$23,"")</f>
      </c>
      <c r="CY16">
        <f>IF($H16='PCrate Index'!$D$24,'PCrate Index'!$E$24,"")</f>
      </c>
      <c r="CZ16">
        <f>IF($H16='PCrate Index'!$D$25,'PCrate Index'!$E$25,"")</f>
      </c>
      <c r="DA16">
        <f>IF($H16='PCrate Index'!$D$26,'PCrate Index'!$E$26,"")</f>
      </c>
      <c r="DB16">
        <f>IF($H16='PCrate Index'!$D$27,'PCrate Index'!$E$27,"")</f>
      </c>
      <c r="DC16">
        <f>IF($H16='PCrate Index'!$D$28,'PCrate Index'!$E$28,"")</f>
      </c>
      <c r="DD16">
        <f>IF($H16='PCrate Index'!$D$29,'PCrate Index'!$E$29,"")</f>
      </c>
      <c r="DE16">
        <f>IF($H16='PCrate Index'!$D$30,'PCrate Index'!$E$30,"")</f>
      </c>
      <c r="DF16">
        <f>IF($H16='PCrate Index'!$D$31,'PCrate Index'!$E$31,"")</f>
      </c>
    </row>
    <row r="17" spans="2:110" ht="12.75">
      <c r="B17" s="42">
        <f t="shared" si="18"/>
        <v>39083</v>
      </c>
      <c r="C17" s="62" t="str">
        <f>C16</f>
        <v>PCM</v>
      </c>
      <c r="D17" s="63">
        <v>999</v>
      </c>
      <c r="E17" s="42" t="str">
        <f aca="true" t="shared" si="27" ref="E17:K17">E16</f>
        <v>detector</v>
      </c>
      <c r="F17" s="42" t="str">
        <f t="shared" si="27"/>
        <v>Fred</v>
      </c>
      <c r="G17" s="42" t="str">
        <f t="shared" si="27"/>
        <v>PC</v>
      </c>
      <c r="H17" t="str">
        <f>H16</f>
        <v>VME+x/y</v>
      </c>
      <c r="I17" s="78">
        <f t="shared" si="20"/>
      </c>
      <c r="J17" s="42" t="str">
        <f t="shared" si="27"/>
        <v>B</v>
      </c>
      <c r="K17" s="64">
        <f t="shared" si="27"/>
        <v>2</v>
      </c>
      <c r="L17" s="64">
        <f t="shared" si="21"/>
        <v>0</v>
      </c>
      <c r="M17" s="64"/>
      <c r="N17" s="2" t="str">
        <f t="shared" si="0"/>
        <v>3052160313200600999</v>
      </c>
      <c r="O17" t="str">
        <f t="shared" si="1"/>
        <v>ME PCM</v>
      </c>
      <c r="P17" t="str">
        <f t="shared" si="2"/>
        <v>02B</v>
      </c>
      <c r="Q17" s="12" t="s">
        <v>207</v>
      </c>
      <c r="R17" t="s">
        <v>144</v>
      </c>
      <c r="S17" s="2" t="str">
        <f t="shared" si="3"/>
        <v>PCM0999</v>
      </c>
      <c r="AD17" s="50" t="str">
        <f t="shared" si="4"/>
        <v>3052160313200600999</v>
      </c>
      <c r="AE17" s="49"/>
      <c r="AF17" s="49"/>
      <c r="AG17" s="49" t="str">
        <f t="shared" si="7"/>
        <v>30521603132006</v>
      </c>
      <c r="AH17" s="49"/>
      <c r="AI17" s="49"/>
      <c r="AJ17" s="49"/>
      <c r="AK17" s="49"/>
      <c r="AL17" s="49"/>
      <c r="AM17" s="49"/>
      <c r="AN17" s="49"/>
      <c r="AO17" s="49"/>
      <c r="AP17" s="50"/>
      <c r="AQ17" s="50"/>
      <c r="AW17">
        <f t="shared" si="16"/>
      </c>
      <c r="AX17">
        <f t="shared" si="17"/>
      </c>
      <c r="AY17">
        <f>IF($H17='PCrate Index'!$A$2,'PCrate Index'!$B$2,"")</f>
      </c>
      <c r="AZ17">
        <f>IF($H17='PCrate Index'!$A$3,'PCrate Index'!$B$3,"")</f>
      </c>
      <c r="BA17">
        <f>IF($H17='PCrate Index'!$A$4,'PCrate Index'!$B$4,"")</f>
      </c>
      <c r="BB17">
        <f>IF($H17='PCrate Index'!$A$5,'PCrate Index'!$B$5,"")</f>
      </c>
      <c r="BC17">
        <f>IF($H17='PCrate Index'!$A$6,'PCrate Index'!$B$6,"")</f>
      </c>
      <c r="BD17">
        <f>IF($H17='PCrate Index'!$A$7,'PCrate Index'!$B$7,"")</f>
      </c>
      <c r="BE17">
        <f>IF($H17='PCrate Index'!$A$8,'PCrate Index'!$B$8,"")</f>
      </c>
      <c r="BF17">
        <f>IF($H17='PCrate Index'!$A$9,'PCrate Index'!$B$9,"")</f>
      </c>
      <c r="BG17">
        <f>IF($H17='PCrate Index'!$A$10,'PCrate Index'!$B$10,"")</f>
      </c>
      <c r="BH17">
        <f>IF($H17='PCrate Index'!$A$11,'PCrate Index'!$B$11,"")</f>
      </c>
      <c r="BI17">
        <f>IF($H17='PCrate Index'!$A$12,'PCrate Index'!$B$12,"")</f>
      </c>
      <c r="BJ17">
        <f>IF($H17='PCrate Index'!$A$13,'PCrate Index'!$B$13,"")</f>
      </c>
      <c r="BK17">
        <f>IF($H17='PCrate Index'!$A$14,'PCrate Index'!$B$14,"")</f>
      </c>
      <c r="BL17">
        <f>IF($H17='PCrate Index'!$A$15,'PCrate Index'!$B$15,"")</f>
      </c>
      <c r="BM17">
        <f>IF($H17='PCrate Index'!$A$16,'PCrate Index'!$B$16,"")</f>
      </c>
      <c r="BN17">
        <f>IF($H17='PCrate Index'!$A$17,'PCrate Index'!$B$17,"")</f>
      </c>
      <c r="BO17">
        <f>IF($H17='PCrate Index'!$A$18,'PCrate Index'!$B$18,"")</f>
      </c>
      <c r="BP17">
        <f>IF($H17='PCrate Index'!$A$19,'PCrate Index'!$B$19,"")</f>
      </c>
      <c r="BQ17">
        <f>IF($H17='PCrate Index'!$A$20,'PCrate Index'!$B$20,"")</f>
      </c>
      <c r="BR17">
        <f>IF($H17='PCrate Index'!$A$21,'PCrate Index'!$B$21,"")</f>
      </c>
      <c r="BS17">
        <f>IF($H17='PCrate Index'!$A$22,'PCrate Index'!$B$22,"")</f>
      </c>
      <c r="BT17">
        <f>IF($H17='PCrate Index'!$A$23,'PCrate Index'!$B$23,"")</f>
      </c>
      <c r="BU17">
        <f>IF($H17='PCrate Index'!$A$24,'PCrate Index'!$B$24,"")</f>
      </c>
      <c r="BV17">
        <f>IF($H17='PCrate Index'!$A$25,'PCrate Index'!$B$25,"")</f>
      </c>
      <c r="BW17">
        <f>IF($H17='PCrate Index'!$A$26,'PCrate Index'!$B$26,"")</f>
      </c>
      <c r="BX17">
        <f>IF($H17='PCrate Index'!$A$27,'PCrate Index'!$B$27,"")</f>
      </c>
      <c r="BY17">
        <f>IF($H17='PCrate Index'!$A$28,'PCrate Index'!$B$28,"")</f>
      </c>
      <c r="BZ17">
        <f>IF($H17='PCrate Index'!$A$29,'PCrate Index'!$B$29,"")</f>
      </c>
      <c r="CA17">
        <f>IF($H17='PCrate Index'!$A$30,'PCrate Index'!$B$30,"")</f>
      </c>
      <c r="CB17">
        <f>IF($H17='PCrate Index'!$A$31,'PCrate Index'!$B$31,"")</f>
      </c>
      <c r="CC17">
        <f>IF($H17='PCrate Index'!$D$2,'PCrate Index'!$E$2,"")</f>
      </c>
      <c r="CD17">
        <f>IF($H17='PCrate Index'!$D$3,'PCrate Index'!$E$3,"")</f>
      </c>
      <c r="CE17">
        <f>IF($H17='PCrate Index'!$D$4,'PCrate Index'!$E$4,"")</f>
      </c>
      <c r="CF17">
        <f>IF($H17='PCrate Index'!$D$5,'PCrate Index'!$E$5,"")</f>
      </c>
      <c r="CG17">
        <f>IF($H17='PCrate Index'!$D$6,'PCrate Index'!$E$6,"")</f>
      </c>
      <c r="CH17">
        <f>IF($H17='PCrate Index'!$D$7,'PCrate Index'!$E$7,"")</f>
      </c>
      <c r="CI17">
        <f>IF($H17='PCrate Index'!$D$8,'PCrate Index'!$E$8,"")</f>
      </c>
      <c r="CJ17">
        <f>IF($H17='PCrate Index'!$D$9,'PCrate Index'!$E$9,"")</f>
      </c>
      <c r="CK17">
        <f>IF($H17='PCrate Index'!$D$10,'PCrate Index'!$E$10,"")</f>
      </c>
      <c r="CL17">
        <f>IF($H17='PCrate Index'!$D$11,'PCrate Index'!$E$11,"")</f>
      </c>
      <c r="CM17">
        <f>IF($H17='PCrate Index'!$D$12,'PCrate Index'!$E$12,"")</f>
      </c>
      <c r="CN17">
        <f>IF($H17='PCrate Index'!$D$13,'PCrate Index'!$E$13,"")</f>
      </c>
      <c r="CO17">
        <f>IF($H17='PCrate Index'!$D$14,'PCrate Index'!$E$14,"")</f>
      </c>
      <c r="CP17">
        <f>IF($H17='PCrate Index'!$D$15,'PCrate Index'!$E$15,"")</f>
      </c>
      <c r="CQ17">
        <f>IF($H17='PCrate Index'!$D$16,'PCrate Index'!$E$16,"")</f>
      </c>
      <c r="CR17">
        <f>IF($H17='PCrate Index'!$D$17,'PCrate Index'!$E$17,"")</f>
      </c>
      <c r="CS17">
        <f>IF($H17='PCrate Index'!$D$18,'PCrate Index'!$E$18,"")</f>
      </c>
      <c r="CT17">
        <f>IF($H17='PCrate Index'!$D$19,'PCrate Index'!$E$19,"")</f>
      </c>
      <c r="CU17">
        <f>IF($H17='PCrate Index'!$D$20,'PCrate Index'!$E$20,"")</f>
      </c>
      <c r="CV17">
        <f>IF($H17='PCrate Index'!$D$21,'PCrate Index'!$E$21,"")</f>
      </c>
      <c r="CW17">
        <f>IF($H17='PCrate Index'!$D$22,'PCrate Index'!$E$22,"")</f>
      </c>
      <c r="CX17">
        <f>IF($H17='PCrate Index'!$D$23,'PCrate Index'!$E$23,"")</f>
      </c>
      <c r="CY17">
        <f>IF($H17='PCrate Index'!$D$24,'PCrate Index'!$E$24,"")</f>
      </c>
      <c r="CZ17">
        <f>IF($H17='PCrate Index'!$D$25,'PCrate Index'!$E$25,"")</f>
      </c>
      <c r="DA17">
        <f>IF($H17='PCrate Index'!$D$26,'PCrate Index'!$E$26,"")</f>
      </c>
      <c r="DB17">
        <f>IF($H17='PCrate Index'!$D$27,'PCrate Index'!$E$27,"")</f>
      </c>
      <c r="DC17">
        <f>IF($H17='PCrate Index'!$D$28,'PCrate Index'!$E$28,"")</f>
      </c>
      <c r="DD17">
        <f>IF($H17='PCrate Index'!$D$29,'PCrate Index'!$E$29,"")</f>
      </c>
      <c r="DE17">
        <f>IF($H17='PCrate Index'!$D$30,'PCrate Index'!$E$30,"")</f>
      </c>
      <c r="DF17">
        <f>IF($H17='PCrate Index'!$D$31,'PCrate Index'!$E$31,"")</f>
      </c>
    </row>
    <row r="18" spans="2:110" ht="12.75">
      <c r="B18" s="42">
        <f t="shared" si="18"/>
        <v>39083</v>
      </c>
      <c r="C18" s="4" t="s">
        <v>137</v>
      </c>
      <c r="D18" s="65">
        <v>999</v>
      </c>
      <c r="E18" t="s">
        <v>191</v>
      </c>
      <c r="F18" t="s">
        <v>30</v>
      </c>
      <c r="G18" t="s">
        <v>13</v>
      </c>
      <c r="H18" t="s">
        <v>23</v>
      </c>
      <c r="I18" s="78">
        <f t="shared" si="20"/>
      </c>
      <c r="J18" t="s">
        <v>2</v>
      </c>
      <c r="K18" s="64" t="s">
        <v>69</v>
      </c>
      <c r="L18" s="64">
        <f t="shared" si="21"/>
        <v>0</v>
      </c>
      <c r="M18" s="64"/>
      <c r="N18" s="2" t="str">
        <f t="shared" si="0"/>
        <v>3052180120200500999</v>
      </c>
      <c r="O18" t="str">
        <f t="shared" si="1"/>
        <v>ME RAT</v>
      </c>
      <c r="P18" t="str">
        <f t="shared" si="2"/>
        <v>x </v>
      </c>
      <c r="Q18" s="12" t="s">
        <v>207</v>
      </c>
      <c r="R18" t="s">
        <v>54</v>
      </c>
      <c r="S18" s="2" t="str">
        <f t="shared" si="3"/>
        <v>RAT0999</v>
      </c>
      <c r="AD18" s="50" t="str">
        <f t="shared" si="4"/>
        <v>3052180120200500999</v>
      </c>
      <c r="AE18" s="49">
        <f t="shared" si="5"/>
      </c>
      <c r="AF18" s="49">
        <f t="shared" si="6"/>
      </c>
      <c r="AG18" s="49">
        <f t="shared" si="7"/>
      </c>
      <c r="AH18" s="49">
        <f t="shared" si="8"/>
      </c>
      <c r="AI18" s="49">
        <f t="shared" si="9"/>
      </c>
      <c r="AJ18" s="49">
        <f t="shared" si="10"/>
      </c>
      <c r="AK18" s="49">
        <f t="shared" si="11"/>
      </c>
      <c r="AL18" s="49">
        <f t="shared" si="12"/>
      </c>
      <c r="AM18" s="49">
        <f t="shared" si="13"/>
      </c>
      <c r="AN18" s="49" t="str">
        <f t="shared" si="14"/>
        <v>30521801202005</v>
      </c>
      <c r="AO18" s="49">
        <f t="shared" si="15"/>
      </c>
      <c r="AP18" s="50"/>
      <c r="AQ18" s="50"/>
      <c r="AW18">
        <f aca="true" t="shared" si="28" ref="AW18:AW23">CONCATENATE(AY18,AZ18,BA18,BB18,BC18,BD18,BE18,BF18,BG18,BH18,BI18,BJ18,BK18,BL18,BM18,BN18,BO18,BP18,BQ18,BR18,BS18,BT18,BU18,BV18,BW18,BX18,BY18,BZ18,CA18,CB18)</f>
      </c>
      <c r="AX18">
        <f t="shared" si="17"/>
      </c>
      <c r="AY18">
        <f>IF($H18='PCrate Index'!$A$2,'PCrate Index'!$B$2,"")</f>
      </c>
      <c r="AZ18">
        <f>IF($H18='PCrate Index'!$A$3,'PCrate Index'!$B$3,"")</f>
      </c>
      <c r="BA18">
        <f>IF($H18='PCrate Index'!$A$4,'PCrate Index'!$B$4,"")</f>
      </c>
      <c r="BB18">
        <f>IF($H18='PCrate Index'!$A$5,'PCrate Index'!$B$5,"")</f>
      </c>
      <c r="BC18">
        <f>IF($H18='PCrate Index'!$A$6,'PCrate Index'!$B$6,"")</f>
      </c>
      <c r="BD18">
        <f>IF($H18='PCrate Index'!$A$7,'PCrate Index'!$B$7,"")</f>
      </c>
      <c r="BE18">
        <f>IF($H18='PCrate Index'!$A$8,'PCrate Index'!$B$8,"")</f>
      </c>
      <c r="BF18">
        <f>IF($H18='PCrate Index'!$A$9,'PCrate Index'!$B$9,"")</f>
      </c>
      <c r="BG18">
        <f>IF($H18='PCrate Index'!$A$10,'PCrate Index'!$B$10,"")</f>
      </c>
      <c r="BH18">
        <f>IF($H18='PCrate Index'!$A$11,'PCrate Index'!$B$11,"")</f>
      </c>
      <c r="BI18">
        <f>IF($H18='PCrate Index'!$A$12,'PCrate Index'!$B$12,"")</f>
      </c>
      <c r="BJ18">
        <f>IF($H18='PCrate Index'!$A$13,'PCrate Index'!$B$13,"")</f>
      </c>
      <c r="BK18">
        <f>IF($H18='PCrate Index'!$A$14,'PCrate Index'!$B$14,"")</f>
      </c>
      <c r="BL18">
        <f>IF($H18='PCrate Index'!$A$15,'PCrate Index'!$B$15,"")</f>
      </c>
      <c r="BM18">
        <f>IF($H18='PCrate Index'!$A$16,'PCrate Index'!$B$16,"")</f>
      </c>
      <c r="BN18">
        <f>IF($H18='PCrate Index'!$A$17,'PCrate Index'!$B$17,"")</f>
      </c>
      <c r="BO18">
        <f>IF($H18='PCrate Index'!$A$18,'PCrate Index'!$B$18,"")</f>
      </c>
      <c r="BP18">
        <f>IF($H18='PCrate Index'!$A$19,'PCrate Index'!$B$19,"")</f>
      </c>
      <c r="BQ18">
        <f>IF($H18='PCrate Index'!$A$20,'PCrate Index'!$B$20,"")</f>
      </c>
      <c r="BR18">
        <f>IF($H18='PCrate Index'!$A$21,'PCrate Index'!$B$21,"")</f>
      </c>
      <c r="BS18">
        <f>IF($H18='PCrate Index'!$A$22,'PCrate Index'!$B$22,"")</f>
      </c>
      <c r="BT18">
        <f>IF($H18='PCrate Index'!$A$23,'PCrate Index'!$B$23,"")</f>
      </c>
      <c r="BU18">
        <f>IF($H18='PCrate Index'!$A$24,'PCrate Index'!$B$24,"")</f>
      </c>
      <c r="BV18">
        <f>IF($H18='PCrate Index'!$A$25,'PCrate Index'!$B$25,"")</f>
      </c>
      <c r="BW18">
        <f>IF($H18='PCrate Index'!$A$26,'PCrate Index'!$B$26,"")</f>
      </c>
      <c r="BX18">
        <f>IF($H18='PCrate Index'!$A$27,'PCrate Index'!$B$27,"")</f>
      </c>
      <c r="BY18">
        <f>IF($H18='PCrate Index'!$A$28,'PCrate Index'!$B$28,"")</f>
      </c>
      <c r="BZ18">
        <f>IF($H18='PCrate Index'!$A$29,'PCrate Index'!$B$29,"")</f>
      </c>
      <c r="CA18">
        <f>IF($H18='PCrate Index'!$A$30,'PCrate Index'!$B$30,"")</f>
      </c>
      <c r="CB18">
        <f>IF($H18='PCrate Index'!$A$31,'PCrate Index'!$B$31,"")</f>
      </c>
      <c r="CC18">
        <f>IF($H18='PCrate Index'!$D$2,'PCrate Index'!$E$2,"")</f>
      </c>
      <c r="CD18">
        <f>IF($H18='PCrate Index'!$D$3,'PCrate Index'!$E$3,"")</f>
      </c>
      <c r="CE18">
        <f>IF($H18='PCrate Index'!$D$4,'PCrate Index'!$E$4,"")</f>
      </c>
      <c r="CF18">
        <f>IF($H18='PCrate Index'!$D$5,'PCrate Index'!$E$5,"")</f>
      </c>
      <c r="CG18">
        <f>IF($H18='PCrate Index'!$D$6,'PCrate Index'!$E$6,"")</f>
      </c>
      <c r="CH18">
        <f>IF($H18='PCrate Index'!$D$7,'PCrate Index'!$E$7,"")</f>
      </c>
      <c r="CI18">
        <f>IF($H18='PCrate Index'!$D$8,'PCrate Index'!$E$8,"")</f>
      </c>
      <c r="CJ18">
        <f>IF($H18='PCrate Index'!$D$9,'PCrate Index'!$E$9,"")</f>
      </c>
      <c r="CK18">
        <f>IF($H18='PCrate Index'!$D$10,'PCrate Index'!$E$10,"")</f>
      </c>
      <c r="CL18">
        <f>IF($H18='PCrate Index'!$D$11,'PCrate Index'!$E$11,"")</f>
      </c>
      <c r="CM18">
        <f>IF($H18='PCrate Index'!$D$12,'PCrate Index'!$E$12,"")</f>
      </c>
      <c r="CN18">
        <f>IF($H18='PCrate Index'!$D$13,'PCrate Index'!$E$13,"")</f>
      </c>
      <c r="CO18">
        <f>IF($H18='PCrate Index'!$D$14,'PCrate Index'!$E$14,"")</f>
      </c>
      <c r="CP18">
        <f>IF($H18='PCrate Index'!$D$15,'PCrate Index'!$E$15,"")</f>
      </c>
      <c r="CQ18">
        <f>IF($H18='PCrate Index'!$D$16,'PCrate Index'!$E$16,"")</f>
      </c>
      <c r="CR18">
        <f>IF($H18='PCrate Index'!$D$17,'PCrate Index'!$E$17,"")</f>
      </c>
      <c r="CS18">
        <f>IF($H18='PCrate Index'!$D$18,'PCrate Index'!$E$18,"")</f>
      </c>
      <c r="CT18">
        <f>IF($H18='PCrate Index'!$D$19,'PCrate Index'!$E$19,"")</f>
      </c>
      <c r="CU18">
        <f>IF($H18='PCrate Index'!$D$20,'PCrate Index'!$E$20,"")</f>
      </c>
      <c r="CV18">
        <f>IF($H18='PCrate Index'!$D$21,'PCrate Index'!$E$21,"")</f>
      </c>
      <c r="CW18">
        <f>IF($H18='PCrate Index'!$D$22,'PCrate Index'!$E$22,"")</f>
      </c>
      <c r="CX18">
        <f>IF($H18='PCrate Index'!$D$23,'PCrate Index'!$E$23,"")</f>
      </c>
      <c r="CY18">
        <f>IF($H18='PCrate Index'!$D$24,'PCrate Index'!$E$24,"")</f>
      </c>
      <c r="CZ18">
        <f>IF($H18='PCrate Index'!$D$25,'PCrate Index'!$E$25,"")</f>
      </c>
      <c r="DA18">
        <f>IF($H18='PCrate Index'!$D$26,'PCrate Index'!$E$26,"")</f>
      </c>
      <c r="DB18">
        <f>IF($H18='PCrate Index'!$D$27,'PCrate Index'!$E$27,"")</f>
      </c>
      <c r="DC18">
        <f>IF($H18='PCrate Index'!$D$28,'PCrate Index'!$E$28,"")</f>
      </c>
      <c r="DD18">
        <f>IF($H18='PCrate Index'!$D$29,'PCrate Index'!$E$29,"")</f>
      </c>
      <c r="DE18">
        <f>IF($H18='PCrate Index'!$D$30,'PCrate Index'!$E$30,"")</f>
      </c>
      <c r="DF18">
        <f>IF($H18='PCrate Index'!$D$31,'PCrate Index'!$E$31,"")</f>
      </c>
    </row>
    <row r="19" spans="2:110" ht="12.75">
      <c r="B19" s="42">
        <f t="shared" si="18"/>
        <v>39083</v>
      </c>
      <c r="C19" s="62" t="str">
        <f>C18</f>
        <v>RAT</v>
      </c>
      <c r="D19" s="63">
        <v>999</v>
      </c>
      <c r="E19" s="42" t="str">
        <f aca="true" t="shared" si="29" ref="E19:K19">E18</f>
        <v>detector</v>
      </c>
      <c r="F19" s="42" t="str">
        <f t="shared" si="29"/>
        <v>Fred</v>
      </c>
      <c r="G19" s="42" t="str">
        <f t="shared" si="29"/>
        <v>PC</v>
      </c>
      <c r="H19" t="str">
        <f>H18</f>
        <v>VME+x/y</v>
      </c>
      <c r="I19" s="78">
        <f t="shared" si="20"/>
      </c>
      <c r="J19" s="42" t="str">
        <f t="shared" si="29"/>
        <v> </v>
      </c>
      <c r="K19" s="64" t="str">
        <f t="shared" si="29"/>
        <v>x</v>
      </c>
      <c r="L19" s="64">
        <f t="shared" si="21"/>
        <v>0</v>
      </c>
      <c r="M19" s="64"/>
      <c r="N19" s="2" t="str">
        <f t="shared" si="0"/>
        <v>3052180120200500999</v>
      </c>
      <c r="O19" t="str">
        <f t="shared" si="1"/>
        <v>ME RAT</v>
      </c>
      <c r="P19" t="str">
        <f t="shared" si="2"/>
        <v>x </v>
      </c>
      <c r="Q19" s="12" t="s">
        <v>207</v>
      </c>
      <c r="R19" t="s">
        <v>144</v>
      </c>
      <c r="S19" s="2" t="str">
        <f t="shared" si="3"/>
        <v>RAT0999</v>
      </c>
      <c r="AD19" s="50" t="str">
        <f t="shared" si="4"/>
        <v>3052180120200500999</v>
      </c>
      <c r="AE19" s="49"/>
      <c r="AF19" s="49"/>
      <c r="AG19" s="49"/>
      <c r="AH19" s="49"/>
      <c r="AI19" s="49"/>
      <c r="AJ19" s="49"/>
      <c r="AK19" s="49"/>
      <c r="AL19" s="49"/>
      <c r="AM19" s="49"/>
      <c r="AN19" s="49" t="str">
        <f t="shared" si="14"/>
        <v>30521801202005</v>
      </c>
      <c r="AO19" s="49"/>
      <c r="AP19" s="50"/>
      <c r="AQ19" s="50"/>
      <c r="AW19">
        <f t="shared" si="28"/>
      </c>
      <c r="AX19">
        <f t="shared" si="17"/>
      </c>
      <c r="AY19">
        <f>IF($H19='PCrate Index'!$A$2,'PCrate Index'!$B$2,"")</f>
      </c>
      <c r="AZ19">
        <f>IF($H19='PCrate Index'!$A$3,'PCrate Index'!$B$3,"")</f>
      </c>
      <c r="BA19">
        <f>IF($H19='PCrate Index'!$A$4,'PCrate Index'!$B$4,"")</f>
      </c>
      <c r="BB19">
        <f>IF($H19='PCrate Index'!$A$5,'PCrate Index'!$B$5,"")</f>
      </c>
      <c r="BC19">
        <f>IF($H19='PCrate Index'!$A$6,'PCrate Index'!$B$6,"")</f>
      </c>
      <c r="BD19">
        <f>IF($H19='PCrate Index'!$A$7,'PCrate Index'!$B$7,"")</f>
      </c>
      <c r="BE19">
        <f>IF($H19='PCrate Index'!$A$8,'PCrate Index'!$B$8,"")</f>
      </c>
      <c r="BF19">
        <f>IF($H19='PCrate Index'!$A$9,'PCrate Index'!$B$9,"")</f>
      </c>
      <c r="BG19">
        <f>IF($H19='PCrate Index'!$A$10,'PCrate Index'!$B$10,"")</f>
      </c>
      <c r="BH19">
        <f>IF($H19='PCrate Index'!$A$11,'PCrate Index'!$B$11,"")</f>
      </c>
      <c r="BI19">
        <f>IF($H19='PCrate Index'!$A$12,'PCrate Index'!$B$12,"")</f>
      </c>
      <c r="BJ19">
        <f>IF($H19='PCrate Index'!$A$13,'PCrate Index'!$B$13,"")</f>
      </c>
      <c r="BK19">
        <f>IF($H19='PCrate Index'!$A$14,'PCrate Index'!$B$14,"")</f>
      </c>
      <c r="BL19">
        <f>IF($H19='PCrate Index'!$A$15,'PCrate Index'!$B$15,"")</f>
      </c>
      <c r="BM19">
        <f>IF($H19='PCrate Index'!$A$16,'PCrate Index'!$B$16,"")</f>
      </c>
      <c r="BN19">
        <f>IF($H19='PCrate Index'!$A$17,'PCrate Index'!$B$17,"")</f>
      </c>
      <c r="BO19">
        <f>IF($H19='PCrate Index'!$A$18,'PCrate Index'!$B$18,"")</f>
      </c>
      <c r="BP19">
        <f>IF($H19='PCrate Index'!$A$19,'PCrate Index'!$B$19,"")</f>
      </c>
      <c r="BQ19">
        <f>IF($H19='PCrate Index'!$A$20,'PCrate Index'!$B$20,"")</f>
      </c>
      <c r="BR19">
        <f>IF($H19='PCrate Index'!$A$21,'PCrate Index'!$B$21,"")</f>
      </c>
      <c r="BS19">
        <f>IF($H19='PCrate Index'!$A$22,'PCrate Index'!$B$22,"")</f>
      </c>
      <c r="BT19">
        <f>IF($H19='PCrate Index'!$A$23,'PCrate Index'!$B$23,"")</f>
      </c>
      <c r="BU19">
        <f>IF($H19='PCrate Index'!$A$24,'PCrate Index'!$B$24,"")</f>
      </c>
      <c r="BV19">
        <f>IF($H19='PCrate Index'!$A$25,'PCrate Index'!$B$25,"")</f>
      </c>
      <c r="BW19">
        <f>IF($H19='PCrate Index'!$A$26,'PCrate Index'!$B$26,"")</f>
      </c>
      <c r="BX19">
        <f>IF($H19='PCrate Index'!$A$27,'PCrate Index'!$B$27,"")</f>
      </c>
      <c r="BY19">
        <f>IF($H19='PCrate Index'!$A$28,'PCrate Index'!$B$28,"")</f>
      </c>
      <c r="BZ19">
        <f>IF($H19='PCrate Index'!$A$29,'PCrate Index'!$B$29,"")</f>
      </c>
      <c r="CA19">
        <f>IF($H19='PCrate Index'!$A$30,'PCrate Index'!$B$30,"")</f>
      </c>
      <c r="CB19">
        <f>IF($H19='PCrate Index'!$A$31,'PCrate Index'!$B$31,"")</f>
      </c>
      <c r="CC19">
        <f>IF($H19='PCrate Index'!$D$2,'PCrate Index'!$E$2,"")</f>
      </c>
      <c r="CD19">
        <f>IF($H19='PCrate Index'!$D$3,'PCrate Index'!$E$3,"")</f>
      </c>
      <c r="CE19">
        <f>IF($H19='PCrate Index'!$D$4,'PCrate Index'!$E$4,"")</f>
      </c>
      <c r="CF19">
        <f>IF($H19='PCrate Index'!$D$5,'PCrate Index'!$E$5,"")</f>
      </c>
      <c r="CG19">
        <f>IF($H19='PCrate Index'!$D$6,'PCrate Index'!$E$6,"")</f>
      </c>
      <c r="CH19">
        <f>IF($H19='PCrate Index'!$D$7,'PCrate Index'!$E$7,"")</f>
      </c>
      <c r="CI19">
        <f>IF($H19='PCrate Index'!$D$8,'PCrate Index'!$E$8,"")</f>
      </c>
      <c r="CJ19">
        <f>IF($H19='PCrate Index'!$D$9,'PCrate Index'!$E$9,"")</f>
      </c>
      <c r="CK19">
        <f>IF($H19='PCrate Index'!$D$10,'PCrate Index'!$E$10,"")</f>
      </c>
      <c r="CL19">
        <f>IF($H19='PCrate Index'!$D$11,'PCrate Index'!$E$11,"")</f>
      </c>
      <c r="CM19">
        <f>IF($H19='PCrate Index'!$D$12,'PCrate Index'!$E$12,"")</f>
      </c>
      <c r="CN19">
        <f>IF($H19='PCrate Index'!$D$13,'PCrate Index'!$E$13,"")</f>
      </c>
      <c r="CO19">
        <f>IF($H19='PCrate Index'!$D$14,'PCrate Index'!$E$14,"")</f>
      </c>
      <c r="CP19">
        <f>IF($H19='PCrate Index'!$D$15,'PCrate Index'!$E$15,"")</f>
      </c>
      <c r="CQ19">
        <f>IF($H19='PCrate Index'!$D$16,'PCrate Index'!$E$16,"")</f>
      </c>
      <c r="CR19">
        <f>IF($H19='PCrate Index'!$D$17,'PCrate Index'!$E$17,"")</f>
      </c>
      <c r="CS19">
        <f>IF($H19='PCrate Index'!$D$18,'PCrate Index'!$E$18,"")</f>
      </c>
      <c r="CT19">
        <f>IF($H19='PCrate Index'!$D$19,'PCrate Index'!$E$19,"")</f>
      </c>
      <c r="CU19">
        <f>IF($H19='PCrate Index'!$D$20,'PCrate Index'!$E$20,"")</f>
      </c>
      <c r="CV19">
        <f>IF($H19='PCrate Index'!$D$21,'PCrate Index'!$E$21,"")</f>
      </c>
      <c r="CW19">
        <f>IF($H19='PCrate Index'!$D$22,'PCrate Index'!$E$22,"")</f>
      </c>
      <c r="CX19">
        <f>IF($H19='PCrate Index'!$D$23,'PCrate Index'!$E$23,"")</f>
      </c>
      <c r="CY19">
        <f>IF($H19='PCrate Index'!$D$24,'PCrate Index'!$E$24,"")</f>
      </c>
      <c r="CZ19">
        <f>IF($H19='PCrate Index'!$D$25,'PCrate Index'!$E$25,"")</f>
      </c>
      <c r="DA19">
        <f>IF($H19='PCrate Index'!$D$26,'PCrate Index'!$E$26,"")</f>
      </c>
      <c r="DB19">
        <f>IF($H19='PCrate Index'!$D$27,'PCrate Index'!$E$27,"")</f>
      </c>
      <c r="DC19">
        <f>IF($H19='PCrate Index'!$D$28,'PCrate Index'!$E$28,"")</f>
      </c>
      <c r="DD19">
        <f>IF($H19='PCrate Index'!$D$29,'PCrate Index'!$E$29,"")</f>
      </c>
      <c r="DE19">
        <f>IF($H19='PCrate Index'!$D$30,'PCrate Index'!$E$30,"")</f>
      </c>
      <c r="DF19">
        <f>IF($H19='PCrate Index'!$D$31,'PCrate Index'!$E$31,"")</f>
      </c>
    </row>
    <row r="20" spans="2:110" ht="12.75">
      <c r="B20" s="42">
        <f t="shared" si="18"/>
        <v>39083</v>
      </c>
      <c r="C20" s="4" t="s">
        <v>14</v>
      </c>
      <c r="D20" s="63">
        <v>999</v>
      </c>
      <c r="E20" t="s">
        <v>191</v>
      </c>
      <c r="F20" t="s">
        <v>30</v>
      </c>
      <c r="G20" t="s">
        <v>13</v>
      </c>
      <c r="H20" t="s">
        <v>23</v>
      </c>
      <c r="I20" s="78">
        <f t="shared" si="20"/>
      </c>
      <c r="J20" t="s">
        <v>210</v>
      </c>
      <c r="K20" s="64" t="s">
        <v>69</v>
      </c>
      <c r="L20" s="64">
        <f t="shared" si="21"/>
        <v>0</v>
      </c>
      <c r="M20" s="64"/>
      <c r="N20" s="2" t="str">
        <f t="shared" si="0"/>
        <v>3052201302200500999</v>
      </c>
      <c r="O20" t="str">
        <f t="shared" si="1"/>
        <v>ME TMB</v>
      </c>
      <c r="P20" t="str">
        <f t="shared" si="2"/>
        <v>xF</v>
      </c>
      <c r="Q20" s="12" t="s">
        <v>207</v>
      </c>
      <c r="R20" t="s">
        <v>54</v>
      </c>
      <c r="S20" s="2" t="str">
        <f t="shared" si="3"/>
        <v>TMB0999</v>
      </c>
      <c r="AD20" s="50" t="str">
        <f t="shared" si="4"/>
        <v>3052201302200500999</v>
      </c>
      <c r="AE20" s="49">
        <f t="shared" si="5"/>
      </c>
      <c r="AF20" s="49">
        <f t="shared" si="6"/>
      </c>
      <c r="AG20" s="49">
        <f t="shared" si="7"/>
      </c>
      <c r="AH20" s="49">
        <f t="shared" si="8"/>
      </c>
      <c r="AI20" s="49">
        <f t="shared" si="9"/>
      </c>
      <c r="AJ20" s="49">
        <f t="shared" si="10"/>
      </c>
      <c r="AK20" s="49">
        <f t="shared" si="11"/>
      </c>
      <c r="AL20" s="49">
        <f t="shared" si="12"/>
      </c>
      <c r="AM20" s="49" t="str">
        <f t="shared" si="13"/>
        <v>30522013022005</v>
      </c>
      <c r="AN20" s="49">
        <f t="shared" si="14"/>
      </c>
      <c r="AO20" s="49">
        <f t="shared" si="15"/>
      </c>
      <c r="AP20" s="50"/>
      <c r="AQ20" s="50"/>
      <c r="AW20">
        <f t="shared" si="28"/>
      </c>
      <c r="AX20">
        <f t="shared" si="17"/>
      </c>
      <c r="AY20">
        <f>IF($H20='PCrate Index'!$A$2,'PCrate Index'!$B$2,"")</f>
      </c>
      <c r="AZ20">
        <f>IF($H20='PCrate Index'!$A$3,'PCrate Index'!$B$3,"")</f>
      </c>
      <c r="BA20">
        <f>IF($H20='PCrate Index'!$A$4,'PCrate Index'!$B$4,"")</f>
      </c>
      <c r="BB20">
        <f>IF($H20='PCrate Index'!$A$5,'PCrate Index'!$B$5,"")</f>
      </c>
      <c r="BC20">
        <f>IF($H20='PCrate Index'!$A$6,'PCrate Index'!$B$6,"")</f>
      </c>
      <c r="BD20">
        <f>IF($H20='PCrate Index'!$A$7,'PCrate Index'!$B$7,"")</f>
      </c>
      <c r="BE20">
        <f>IF($H20='PCrate Index'!$A$8,'PCrate Index'!$B$8,"")</f>
      </c>
      <c r="BF20">
        <f>IF($H20='PCrate Index'!$A$9,'PCrate Index'!$B$9,"")</f>
      </c>
      <c r="BG20">
        <f>IF($H20='PCrate Index'!$A$10,'PCrate Index'!$B$10,"")</f>
      </c>
      <c r="BH20">
        <f>IF($H20='PCrate Index'!$A$11,'PCrate Index'!$B$11,"")</f>
      </c>
      <c r="BI20">
        <f>IF($H20='PCrate Index'!$A$12,'PCrate Index'!$B$12,"")</f>
      </c>
      <c r="BJ20">
        <f>IF($H20='PCrate Index'!$A$13,'PCrate Index'!$B$13,"")</f>
      </c>
      <c r="BK20">
        <f>IF($H20='PCrate Index'!$A$14,'PCrate Index'!$B$14,"")</f>
      </c>
      <c r="BL20">
        <f>IF($H20='PCrate Index'!$A$15,'PCrate Index'!$B$15,"")</f>
      </c>
      <c r="BM20">
        <f>IF($H20='PCrate Index'!$A$16,'PCrate Index'!$B$16,"")</f>
      </c>
      <c r="BN20">
        <f>IF($H20='PCrate Index'!$A$17,'PCrate Index'!$B$17,"")</f>
      </c>
      <c r="BO20">
        <f>IF($H20='PCrate Index'!$A$18,'PCrate Index'!$B$18,"")</f>
      </c>
      <c r="BP20">
        <f>IF($H20='PCrate Index'!$A$19,'PCrate Index'!$B$19,"")</f>
      </c>
      <c r="BQ20">
        <f>IF($H20='PCrate Index'!$A$20,'PCrate Index'!$B$20,"")</f>
      </c>
      <c r="BR20">
        <f>IF($H20='PCrate Index'!$A$21,'PCrate Index'!$B$21,"")</f>
      </c>
      <c r="BS20">
        <f>IF($H20='PCrate Index'!$A$22,'PCrate Index'!$B$22,"")</f>
      </c>
      <c r="BT20">
        <f>IF($H20='PCrate Index'!$A$23,'PCrate Index'!$B$23,"")</f>
      </c>
      <c r="BU20">
        <f>IF($H20='PCrate Index'!$A$24,'PCrate Index'!$B$24,"")</f>
      </c>
      <c r="BV20">
        <f>IF($H20='PCrate Index'!$A$25,'PCrate Index'!$B$25,"")</f>
      </c>
      <c r="BW20">
        <f>IF($H20='PCrate Index'!$A$26,'PCrate Index'!$B$26,"")</f>
      </c>
      <c r="BX20">
        <f>IF($H20='PCrate Index'!$A$27,'PCrate Index'!$B$27,"")</f>
      </c>
      <c r="BY20">
        <f>IF($H20='PCrate Index'!$A$28,'PCrate Index'!$B$28,"")</f>
      </c>
      <c r="BZ20">
        <f>IF($H20='PCrate Index'!$A$29,'PCrate Index'!$B$29,"")</f>
      </c>
      <c r="CA20">
        <f>IF($H20='PCrate Index'!$A$30,'PCrate Index'!$B$30,"")</f>
      </c>
      <c r="CB20">
        <f>IF($H20='PCrate Index'!$A$31,'PCrate Index'!$B$31,"")</f>
      </c>
      <c r="CC20">
        <f>IF($H20='PCrate Index'!$D$2,'PCrate Index'!$E$2,"")</f>
      </c>
      <c r="CD20">
        <f>IF($H20='PCrate Index'!$D$3,'PCrate Index'!$E$3,"")</f>
      </c>
      <c r="CE20">
        <f>IF($H20='PCrate Index'!$D$4,'PCrate Index'!$E$4,"")</f>
      </c>
      <c r="CF20">
        <f>IF($H20='PCrate Index'!$D$5,'PCrate Index'!$E$5,"")</f>
      </c>
      <c r="CG20">
        <f>IF($H20='PCrate Index'!$D$6,'PCrate Index'!$E$6,"")</f>
      </c>
      <c r="CH20">
        <f>IF($H20='PCrate Index'!$D$7,'PCrate Index'!$E$7,"")</f>
      </c>
      <c r="CI20">
        <f>IF($H20='PCrate Index'!$D$8,'PCrate Index'!$E$8,"")</f>
      </c>
      <c r="CJ20">
        <f>IF($H20='PCrate Index'!$D$9,'PCrate Index'!$E$9,"")</f>
      </c>
      <c r="CK20">
        <f>IF($H20='PCrate Index'!$D$10,'PCrate Index'!$E$10,"")</f>
      </c>
      <c r="CL20">
        <f>IF($H20='PCrate Index'!$D$11,'PCrate Index'!$E$11,"")</f>
      </c>
      <c r="CM20">
        <f>IF($H20='PCrate Index'!$D$12,'PCrate Index'!$E$12,"")</f>
      </c>
      <c r="CN20">
        <f>IF($H20='PCrate Index'!$D$13,'PCrate Index'!$E$13,"")</f>
      </c>
      <c r="CO20">
        <f>IF($H20='PCrate Index'!$D$14,'PCrate Index'!$E$14,"")</f>
      </c>
      <c r="CP20">
        <f>IF($H20='PCrate Index'!$D$15,'PCrate Index'!$E$15,"")</f>
      </c>
      <c r="CQ20">
        <f>IF($H20='PCrate Index'!$D$16,'PCrate Index'!$E$16,"")</f>
      </c>
      <c r="CR20">
        <f>IF($H20='PCrate Index'!$D$17,'PCrate Index'!$E$17,"")</f>
      </c>
      <c r="CS20">
        <f>IF($H20='PCrate Index'!$D$18,'PCrate Index'!$E$18,"")</f>
      </c>
      <c r="CT20">
        <f>IF($H20='PCrate Index'!$D$19,'PCrate Index'!$E$19,"")</f>
      </c>
      <c r="CU20">
        <f>IF($H20='PCrate Index'!$D$20,'PCrate Index'!$E$20,"")</f>
      </c>
      <c r="CV20">
        <f>IF($H20='PCrate Index'!$D$21,'PCrate Index'!$E$21,"")</f>
      </c>
      <c r="CW20">
        <f>IF($H20='PCrate Index'!$D$22,'PCrate Index'!$E$22,"")</f>
      </c>
      <c r="CX20">
        <f>IF($H20='PCrate Index'!$D$23,'PCrate Index'!$E$23,"")</f>
      </c>
      <c r="CY20">
        <f>IF($H20='PCrate Index'!$D$24,'PCrate Index'!$E$24,"")</f>
      </c>
      <c r="CZ20">
        <f>IF($H20='PCrate Index'!$D$25,'PCrate Index'!$E$25,"")</f>
      </c>
      <c r="DA20">
        <f>IF($H20='PCrate Index'!$D$26,'PCrate Index'!$E$26,"")</f>
      </c>
      <c r="DB20">
        <f>IF($H20='PCrate Index'!$D$27,'PCrate Index'!$E$27,"")</f>
      </c>
      <c r="DC20">
        <f>IF($H20='PCrate Index'!$D$28,'PCrate Index'!$E$28,"")</f>
      </c>
      <c r="DD20">
        <f>IF($H20='PCrate Index'!$D$29,'PCrate Index'!$E$29,"")</f>
      </c>
      <c r="DE20">
        <f>IF($H20='PCrate Index'!$D$30,'PCrate Index'!$E$30,"")</f>
      </c>
      <c r="DF20">
        <f>IF($H20='PCrate Index'!$D$31,'PCrate Index'!$E$31,"")</f>
      </c>
    </row>
    <row r="21" spans="2:110" ht="12.75">
      <c r="B21" s="42">
        <f t="shared" si="18"/>
        <v>39083</v>
      </c>
      <c r="C21" s="62" t="str">
        <f>C20</f>
        <v>TMB</v>
      </c>
      <c r="D21" s="65">
        <v>999</v>
      </c>
      <c r="E21" s="42" t="str">
        <f aca="true" t="shared" si="30" ref="E21:K21">E20</f>
        <v>detector</v>
      </c>
      <c r="F21" s="42" t="str">
        <f t="shared" si="30"/>
        <v>Fred</v>
      </c>
      <c r="G21" s="42" t="str">
        <f t="shared" si="30"/>
        <v>PC</v>
      </c>
      <c r="H21" t="str">
        <f>H20</f>
        <v>VME+x/y</v>
      </c>
      <c r="I21" s="78">
        <f t="shared" si="20"/>
      </c>
      <c r="J21" s="42" t="str">
        <f t="shared" si="30"/>
        <v>F</v>
      </c>
      <c r="K21" s="64" t="str">
        <f t="shared" si="30"/>
        <v>x</v>
      </c>
      <c r="L21" s="64">
        <f t="shared" si="21"/>
        <v>0</v>
      </c>
      <c r="M21" s="64"/>
      <c r="N21" s="2" t="str">
        <f t="shared" si="0"/>
        <v>3052201302200500999</v>
      </c>
      <c r="O21" t="str">
        <f t="shared" si="1"/>
        <v>ME TMB</v>
      </c>
      <c r="P21" t="str">
        <f t="shared" si="2"/>
        <v>xF</v>
      </c>
      <c r="Q21" s="12" t="s">
        <v>207</v>
      </c>
      <c r="R21" t="s">
        <v>144</v>
      </c>
      <c r="S21" s="2" t="str">
        <f t="shared" si="3"/>
        <v>TMB0999</v>
      </c>
      <c r="AD21" s="50" t="str">
        <f t="shared" si="4"/>
        <v>3052201302200500999</v>
      </c>
      <c r="AE21" s="49"/>
      <c r="AF21" s="49"/>
      <c r="AG21" s="49"/>
      <c r="AH21" s="49"/>
      <c r="AI21" s="49"/>
      <c r="AJ21" s="49"/>
      <c r="AK21" s="49"/>
      <c r="AL21" s="49"/>
      <c r="AM21" s="49" t="str">
        <f t="shared" si="13"/>
        <v>30522013022005</v>
      </c>
      <c r="AN21" s="49"/>
      <c r="AO21" s="49"/>
      <c r="AP21" s="50"/>
      <c r="AQ21" s="50"/>
      <c r="AW21">
        <f t="shared" si="28"/>
      </c>
      <c r="AX21">
        <f t="shared" si="17"/>
      </c>
      <c r="AY21">
        <f>IF($H21='PCrate Index'!$A$2,'PCrate Index'!$B$2,"")</f>
      </c>
      <c r="AZ21">
        <f>IF($H21='PCrate Index'!$A$3,'PCrate Index'!$B$3,"")</f>
      </c>
      <c r="BA21">
        <f>IF($H21='PCrate Index'!$A$4,'PCrate Index'!$B$4,"")</f>
      </c>
      <c r="BB21">
        <f>IF($H21='PCrate Index'!$A$5,'PCrate Index'!$B$5,"")</f>
      </c>
      <c r="BC21">
        <f>IF($H21='PCrate Index'!$A$6,'PCrate Index'!$B$6,"")</f>
      </c>
      <c r="BD21">
        <f>IF($H21='PCrate Index'!$A$7,'PCrate Index'!$B$7,"")</f>
      </c>
      <c r="BE21">
        <f>IF($H21='PCrate Index'!$A$8,'PCrate Index'!$B$8,"")</f>
      </c>
      <c r="BF21">
        <f>IF($H21='PCrate Index'!$A$9,'PCrate Index'!$B$9,"")</f>
      </c>
      <c r="BG21">
        <f>IF($H21='PCrate Index'!$A$10,'PCrate Index'!$B$10,"")</f>
      </c>
      <c r="BH21">
        <f>IF($H21='PCrate Index'!$A$11,'PCrate Index'!$B$11,"")</f>
      </c>
      <c r="BI21">
        <f>IF($H21='PCrate Index'!$A$12,'PCrate Index'!$B$12,"")</f>
      </c>
      <c r="BJ21">
        <f>IF($H21='PCrate Index'!$A$13,'PCrate Index'!$B$13,"")</f>
      </c>
      <c r="BK21">
        <f>IF($H21='PCrate Index'!$A$14,'PCrate Index'!$B$14,"")</f>
      </c>
      <c r="BL21">
        <f>IF($H21='PCrate Index'!$A$15,'PCrate Index'!$B$15,"")</f>
      </c>
      <c r="BM21">
        <f>IF($H21='PCrate Index'!$A$16,'PCrate Index'!$B$16,"")</f>
      </c>
      <c r="BN21">
        <f>IF($H21='PCrate Index'!$A$17,'PCrate Index'!$B$17,"")</f>
      </c>
      <c r="BO21">
        <f>IF($H21='PCrate Index'!$A$18,'PCrate Index'!$B$18,"")</f>
      </c>
      <c r="BP21">
        <f>IF($H21='PCrate Index'!$A$19,'PCrate Index'!$B$19,"")</f>
      </c>
      <c r="BQ21">
        <f>IF($H21='PCrate Index'!$A$20,'PCrate Index'!$B$20,"")</f>
      </c>
      <c r="BR21">
        <f>IF($H21='PCrate Index'!$A$21,'PCrate Index'!$B$21,"")</f>
      </c>
      <c r="BS21">
        <f>IF($H21='PCrate Index'!$A$22,'PCrate Index'!$B$22,"")</f>
      </c>
      <c r="BT21">
        <f>IF($H21='PCrate Index'!$A$23,'PCrate Index'!$B$23,"")</f>
      </c>
      <c r="BU21">
        <f>IF($H21='PCrate Index'!$A$24,'PCrate Index'!$B$24,"")</f>
      </c>
      <c r="BV21">
        <f>IF($H21='PCrate Index'!$A$25,'PCrate Index'!$B$25,"")</f>
      </c>
      <c r="BW21">
        <f>IF($H21='PCrate Index'!$A$26,'PCrate Index'!$B$26,"")</f>
      </c>
      <c r="BX21">
        <f>IF($H21='PCrate Index'!$A$27,'PCrate Index'!$B$27,"")</f>
      </c>
      <c r="BY21">
        <f>IF($H21='PCrate Index'!$A$28,'PCrate Index'!$B$28,"")</f>
      </c>
      <c r="BZ21">
        <f>IF($H21='PCrate Index'!$A$29,'PCrate Index'!$B$29,"")</f>
      </c>
      <c r="CA21">
        <f>IF($H21='PCrate Index'!$A$30,'PCrate Index'!$B$30,"")</f>
      </c>
      <c r="CB21">
        <f>IF($H21='PCrate Index'!$A$31,'PCrate Index'!$B$31,"")</f>
      </c>
      <c r="CC21">
        <f>IF($H21='PCrate Index'!$D$2,'PCrate Index'!$E$2,"")</f>
      </c>
      <c r="CD21">
        <f>IF($H21='PCrate Index'!$D$3,'PCrate Index'!$E$3,"")</f>
      </c>
      <c r="CE21">
        <f>IF($H21='PCrate Index'!$D$4,'PCrate Index'!$E$4,"")</f>
      </c>
      <c r="CF21">
        <f>IF($H21='PCrate Index'!$D$5,'PCrate Index'!$E$5,"")</f>
      </c>
      <c r="CG21">
        <f>IF($H21='PCrate Index'!$D$6,'PCrate Index'!$E$6,"")</f>
      </c>
      <c r="CH21">
        <f>IF($H21='PCrate Index'!$D$7,'PCrate Index'!$E$7,"")</f>
      </c>
      <c r="CI21">
        <f>IF($H21='PCrate Index'!$D$8,'PCrate Index'!$E$8,"")</f>
      </c>
      <c r="CJ21">
        <f>IF($H21='PCrate Index'!$D$9,'PCrate Index'!$E$9,"")</f>
      </c>
      <c r="CK21">
        <f>IF($H21='PCrate Index'!$D$10,'PCrate Index'!$E$10,"")</f>
      </c>
      <c r="CL21">
        <f>IF($H21='PCrate Index'!$D$11,'PCrate Index'!$E$11,"")</f>
      </c>
      <c r="CM21">
        <f>IF($H21='PCrate Index'!$D$12,'PCrate Index'!$E$12,"")</f>
      </c>
      <c r="CN21">
        <f>IF($H21='PCrate Index'!$D$13,'PCrate Index'!$E$13,"")</f>
      </c>
      <c r="CO21">
        <f>IF($H21='PCrate Index'!$D$14,'PCrate Index'!$E$14,"")</f>
      </c>
      <c r="CP21">
        <f>IF($H21='PCrate Index'!$D$15,'PCrate Index'!$E$15,"")</f>
      </c>
      <c r="CQ21">
        <f>IF($H21='PCrate Index'!$D$16,'PCrate Index'!$E$16,"")</f>
      </c>
      <c r="CR21">
        <f>IF($H21='PCrate Index'!$D$17,'PCrate Index'!$E$17,"")</f>
      </c>
      <c r="CS21">
        <f>IF($H21='PCrate Index'!$D$18,'PCrate Index'!$E$18,"")</f>
      </c>
      <c r="CT21">
        <f>IF($H21='PCrate Index'!$D$19,'PCrate Index'!$E$19,"")</f>
      </c>
      <c r="CU21">
        <f>IF($H21='PCrate Index'!$D$20,'PCrate Index'!$E$20,"")</f>
      </c>
      <c r="CV21">
        <f>IF($H21='PCrate Index'!$D$21,'PCrate Index'!$E$21,"")</f>
      </c>
      <c r="CW21">
        <f>IF($H21='PCrate Index'!$D$22,'PCrate Index'!$E$22,"")</f>
      </c>
      <c r="CX21">
        <f>IF($H21='PCrate Index'!$D$23,'PCrate Index'!$E$23,"")</f>
      </c>
      <c r="CY21">
        <f>IF($H21='PCrate Index'!$D$24,'PCrate Index'!$E$24,"")</f>
      </c>
      <c r="CZ21">
        <f>IF($H21='PCrate Index'!$D$25,'PCrate Index'!$E$25,"")</f>
      </c>
      <c r="DA21">
        <f>IF($H21='PCrate Index'!$D$26,'PCrate Index'!$E$26,"")</f>
      </c>
      <c r="DB21">
        <f>IF($H21='PCrate Index'!$D$27,'PCrate Index'!$E$27,"")</f>
      </c>
      <c r="DC21">
        <f>IF($H21='PCrate Index'!$D$28,'PCrate Index'!$E$28,"")</f>
      </c>
      <c r="DD21">
        <f>IF($H21='PCrate Index'!$D$29,'PCrate Index'!$E$29,"")</f>
      </c>
      <c r="DE21">
        <f>IF($H21='PCrate Index'!$D$30,'PCrate Index'!$E$30,"")</f>
      </c>
      <c r="DF21">
        <f>IF($H21='PCrate Index'!$D$31,'PCrate Index'!$E$31,"")</f>
      </c>
    </row>
    <row r="22" spans="2:110" ht="12.75">
      <c r="B22" s="42">
        <f t="shared" si="18"/>
        <v>39083</v>
      </c>
      <c r="C22" s="4" t="s">
        <v>37</v>
      </c>
      <c r="D22" s="63">
        <v>999</v>
      </c>
      <c r="E22" t="s">
        <v>191</v>
      </c>
      <c r="F22" t="s">
        <v>30</v>
      </c>
      <c r="G22" t="s">
        <v>13</v>
      </c>
      <c r="H22" t="s">
        <v>23</v>
      </c>
      <c r="I22" s="78">
        <f t="shared" si="20"/>
      </c>
      <c r="J22" t="s">
        <v>210</v>
      </c>
      <c r="K22" s="64">
        <v>1</v>
      </c>
      <c r="L22" s="64">
        <f t="shared" si="21"/>
        <v>0</v>
      </c>
      <c r="M22" s="64"/>
      <c r="N22" s="2" t="str">
        <f t="shared" si="0"/>
        <v>3052220303200600999</v>
      </c>
      <c r="O22" t="str">
        <f t="shared" si="1"/>
        <v>ME VCC</v>
      </c>
      <c r="P22" t="str">
        <f t="shared" si="2"/>
        <v>01F</v>
      </c>
      <c r="Q22" s="12" t="s">
        <v>207</v>
      </c>
      <c r="R22" t="s">
        <v>54</v>
      </c>
      <c r="S22" s="2" t="str">
        <f t="shared" si="3"/>
        <v>VCC0999</v>
      </c>
      <c r="AD22" s="50" t="str">
        <f t="shared" si="4"/>
        <v>3052220303200600999</v>
      </c>
      <c r="AE22" s="49">
        <f t="shared" si="5"/>
      </c>
      <c r="AF22" s="49">
        <f t="shared" si="6"/>
      </c>
      <c r="AG22" s="49">
        <f t="shared" si="7"/>
      </c>
      <c r="AH22" s="49">
        <f t="shared" si="8"/>
      </c>
      <c r="AI22" s="49">
        <f t="shared" si="9"/>
      </c>
      <c r="AJ22" s="49" t="str">
        <f t="shared" si="10"/>
        <v>30522203032006</v>
      </c>
      <c r="AK22" s="49">
        <f t="shared" si="11"/>
      </c>
      <c r="AL22" s="49">
        <f t="shared" si="12"/>
      </c>
      <c r="AM22" s="49">
        <f t="shared" si="13"/>
      </c>
      <c r="AN22" s="49">
        <f t="shared" si="14"/>
      </c>
      <c r="AO22" s="49">
        <f t="shared" si="15"/>
      </c>
      <c r="AP22" s="50"/>
      <c r="AQ22" s="50"/>
      <c r="AW22">
        <f t="shared" si="28"/>
      </c>
      <c r="AX22">
        <f t="shared" si="17"/>
      </c>
      <c r="AY22">
        <f>IF($H22='PCrate Index'!$A$2,'PCrate Index'!$B$2,"")</f>
      </c>
      <c r="AZ22">
        <f>IF($H22='PCrate Index'!$A$3,'PCrate Index'!$B$3,"")</f>
      </c>
      <c r="BA22">
        <f>IF($H22='PCrate Index'!$A$4,'PCrate Index'!$B$4,"")</f>
      </c>
      <c r="BB22">
        <f>IF($H22='PCrate Index'!$A$5,'PCrate Index'!$B$5,"")</f>
      </c>
      <c r="BC22">
        <f>IF($H22='PCrate Index'!$A$6,'PCrate Index'!$B$6,"")</f>
      </c>
      <c r="BD22">
        <f>IF($H22='PCrate Index'!$A$7,'PCrate Index'!$B$7,"")</f>
      </c>
      <c r="BE22">
        <f>IF($H22='PCrate Index'!$A$8,'PCrate Index'!$B$8,"")</f>
      </c>
      <c r="BF22">
        <f>IF($H22='PCrate Index'!$A$9,'PCrate Index'!$B$9,"")</f>
      </c>
      <c r="BG22">
        <f>IF($H22='PCrate Index'!$A$10,'PCrate Index'!$B$10,"")</f>
      </c>
      <c r="BH22">
        <f>IF($H22='PCrate Index'!$A$11,'PCrate Index'!$B$11,"")</f>
      </c>
      <c r="BI22">
        <f>IF($H22='PCrate Index'!$A$12,'PCrate Index'!$B$12,"")</f>
      </c>
      <c r="BJ22">
        <f>IF($H22='PCrate Index'!$A$13,'PCrate Index'!$B$13,"")</f>
      </c>
      <c r="BK22">
        <f>IF($H22='PCrate Index'!$A$14,'PCrate Index'!$B$14,"")</f>
      </c>
      <c r="BL22">
        <f>IF($H22='PCrate Index'!$A$15,'PCrate Index'!$B$15,"")</f>
      </c>
      <c r="BM22">
        <f>IF($H22='PCrate Index'!$A$16,'PCrate Index'!$B$16,"")</f>
      </c>
      <c r="BN22">
        <f>IF($H22='PCrate Index'!$A$17,'PCrate Index'!$B$17,"")</f>
      </c>
      <c r="BO22">
        <f>IF($H22='PCrate Index'!$A$18,'PCrate Index'!$B$18,"")</f>
      </c>
      <c r="BP22">
        <f>IF($H22='PCrate Index'!$A$19,'PCrate Index'!$B$19,"")</f>
      </c>
      <c r="BQ22">
        <f>IF($H22='PCrate Index'!$A$20,'PCrate Index'!$B$20,"")</f>
      </c>
      <c r="BR22">
        <f>IF($H22='PCrate Index'!$A$21,'PCrate Index'!$B$21,"")</f>
      </c>
      <c r="BS22">
        <f>IF($H22='PCrate Index'!$A$22,'PCrate Index'!$B$22,"")</f>
      </c>
      <c r="BT22">
        <f>IF($H22='PCrate Index'!$A$23,'PCrate Index'!$B$23,"")</f>
      </c>
      <c r="BU22">
        <f>IF($H22='PCrate Index'!$A$24,'PCrate Index'!$B$24,"")</f>
      </c>
      <c r="BV22">
        <f>IF($H22='PCrate Index'!$A$25,'PCrate Index'!$B$25,"")</f>
      </c>
      <c r="BW22">
        <f>IF($H22='PCrate Index'!$A$26,'PCrate Index'!$B$26,"")</f>
      </c>
      <c r="BX22">
        <f>IF($H22='PCrate Index'!$A$27,'PCrate Index'!$B$27,"")</f>
      </c>
      <c r="BY22">
        <f>IF($H22='PCrate Index'!$A$28,'PCrate Index'!$B$28,"")</f>
      </c>
      <c r="BZ22">
        <f>IF($H22='PCrate Index'!$A$29,'PCrate Index'!$B$29,"")</f>
      </c>
      <c r="CA22">
        <f>IF($H22='PCrate Index'!$A$30,'PCrate Index'!$B$30,"")</f>
      </c>
      <c r="CB22">
        <f>IF($H22='PCrate Index'!$A$31,'PCrate Index'!$B$31,"")</f>
      </c>
      <c r="CC22">
        <f>IF($H22='PCrate Index'!$D$2,'PCrate Index'!$E$2,"")</f>
      </c>
      <c r="CD22">
        <f>IF($H22='PCrate Index'!$D$3,'PCrate Index'!$E$3,"")</f>
      </c>
      <c r="CE22">
        <f>IF($H22='PCrate Index'!$D$4,'PCrate Index'!$E$4,"")</f>
      </c>
      <c r="CF22">
        <f>IF($H22='PCrate Index'!$D$5,'PCrate Index'!$E$5,"")</f>
      </c>
      <c r="CG22">
        <f>IF($H22='PCrate Index'!$D$6,'PCrate Index'!$E$6,"")</f>
      </c>
      <c r="CH22">
        <f>IF($H22='PCrate Index'!$D$7,'PCrate Index'!$E$7,"")</f>
      </c>
      <c r="CI22">
        <f>IF($H22='PCrate Index'!$D$8,'PCrate Index'!$E$8,"")</f>
      </c>
      <c r="CJ22">
        <f>IF($H22='PCrate Index'!$D$9,'PCrate Index'!$E$9,"")</f>
      </c>
      <c r="CK22">
        <f>IF($H22='PCrate Index'!$D$10,'PCrate Index'!$E$10,"")</f>
      </c>
      <c r="CL22">
        <f>IF($H22='PCrate Index'!$D$11,'PCrate Index'!$E$11,"")</f>
      </c>
      <c r="CM22">
        <f>IF($H22='PCrate Index'!$D$12,'PCrate Index'!$E$12,"")</f>
      </c>
      <c r="CN22">
        <f>IF($H22='PCrate Index'!$D$13,'PCrate Index'!$E$13,"")</f>
      </c>
      <c r="CO22">
        <f>IF($H22='PCrate Index'!$D$14,'PCrate Index'!$E$14,"")</f>
      </c>
      <c r="CP22">
        <f>IF($H22='PCrate Index'!$D$15,'PCrate Index'!$E$15,"")</f>
      </c>
      <c r="CQ22">
        <f>IF($H22='PCrate Index'!$D$16,'PCrate Index'!$E$16,"")</f>
      </c>
      <c r="CR22">
        <f>IF($H22='PCrate Index'!$D$17,'PCrate Index'!$E$17,"")</f>
      </c>
      <c r="CS22">
        <f>IF($H22='PCrate Index'!$D$18,'PCrate Index'!$E$18,"")</f>
      </c>
      <c r="CT22">
        <f>IF($H22='PCrate Index'!$D$19,'PCrate Index'!$E$19,"")</f>
      </c>
      <c r="CU22">
        <f>IF($H22='PCrate Index'!$D$20,'PCrate Index'!$E$20,"")</f>
      </c>
      <c r="CV22">
        <f>IF($H22='PCrate Index'!$D$21,'PCrate Index'!$E$21,"")</f>
      </c>
      <c r="CW22">
        <f>IF($H22='PCrate Index'!$D$22,'PCrate Index'!$E$22,"")</f>
      </c>
      <c r="CX22">
        <f>IF($H22='PCrate Index'!$D$23,'PCrate Index'!$E$23,"")</f>
      </c>
      <c r="CY22">
        <f>IF($H22='PCrate Index'!$D$24,'PCrate Index'!$E$24,"")</f>
      </c>
      <c r="CZ22">
        <f>IF($H22='PCrate Index'!$D$25,'PCrate Index'!$E$25,"")</f>
      </c>
      <c r="DA22">
        <f>IF($H22='PCrate Index'!$D$26,'PCrate Index'!$E$26,"")</f>
      </c>
      <c r="DB22">
        <f>IF($H22='PCrate Index'!$D$27,'PCrate Index'!$E$27,"")</f>
      </c>
      <c r="DC22">
        <f>IF($H22='PCrate Index'!$D$28,'PCrate Index'!$E$28,"")</f>
      </c>
      <c r="DD22">
        <f>IF($H22='PCrate Index'!$D$29,'PCrate Index'!$E$29,"")</f>
      </c>
      <c r="DE22">
        <f>IF($H22='PCrate Index'!$D$30,'PCrate Index'!$E$30,"")</f>
      </c>
      <c r="DF22">
        <f>IF($H22='PCrate Index'!$D$31,'PCrate Index'!$E$31,"")</f>
      </c>
    </row>
    <row r="23" spans="2:110" ht="12.75">
      <c r="B23" s="42">
        <f>B22</f>
        <v>39083</v>
      </c>
      <c r="C23" s="62" t="str">
        <f>C22</f>
        <v>VCC</v>
      </c>
      <c r="D23" s="63">
        <v>999</v>
      </c>
      <c r="E23" s="42" t="str">
        <f aca="true" t="shared" si="31" ref="E23:K23">E22</f>
        <v>detector</v>
      </c>
      <c r="F23" s="42" t="str">
        <f t="shared" si="31"/>
        <v>Fred</v>
      </c>
      <c r="G23" s="42" t="str">
        <f t="shared" si="31"/>
        <v>PC</v>
      </c>
      <c r="H23" t="str">
        <f>H22</f>
        <v>VME+x/y</v>
      </c>
      <c r="I23" s="78">
        <f t="shared" si="20"/>
      </c>
      <c r="J23" s="42" t="str">
        <f t="shared" si="31"/>
        <v>F</v>
      </c>
      <c r="K23" s="64">
        <f t="shared" si="31"/>
        <v>1</v>
      </c>
      <c r="L23" s="64">
        <f t="shared" si="21"/>
        <v>0</v>
      </c>
      <c r="M23" s="64"/>
      <c r="N23" s="2" t="str">
        <f t="shared" si="0"/>
        <v>3052220303200600999</v>
      </c>
      <c r="O23" t="str">
        <f t="shared" si="1"/>
        <v>ME VCC</v>
      </c>
      <c r="P23" t="str">
        <f t="shared" si="2"/>
        <v>01F</v>
      </c>
      <c r="Q23" s="12" t="s">
        <v>207</v>
      </c>
      <c r="R23" t="s">
        <v>144</v>
      </c>
      <c r="S23" s="2" t="str">
        <f t="shared" si="3"/>
        <v>VCC0999</v>
      </c>
      <c r="AD23" s="50" t="str">
        <f t="shared" si="4"/>
        <v>3052220303200600999</v>
      </c>
      <c r="AJ23" s="49" t="str">
        <f t="shared" si="10"/>
        <v>30522203032006</v>
      </c>
      <c r="AW23">
        <f t="shared" si="28"/>
      </c>
      <c r="AX23">
        <f t="shared" si="17"/>
      </c>
      <c r="AY23">
        <f>IF($H23='PCrate Index'!$A$2,'PCrate Index'!$B$2,"")</f>
      </c>
      <c r="AZ23">
        <f>IF($H23='PCrate Index'!$A$3,'PCrate Index'!$B$3,"")</f>
      </c>
      <c r="BA23">
        <f>IF($H23='PCrate Index'!$A$4,'PCrate Index'!$B$4,"")</f>
      </c>
      <c r="BB23">
        <f>IF($H23='PCrate Index'!$A$5,'PCrate Index'!$B$5,"")</f>
      </c>
      <c r="BC23">
        <f>IF($H23='PCrate Index'!$A$6,'PCrate Index'!$B$6,"")</f>
      </c>
      <c r="BD23">
        <f>IF($H23='PCrate Index'!$A$7,'PCrate Index'!$B$7,"")</f>
      </c>
      <c r="BE23">
        <f>IF($H23='PCrate Index'!$A$8,'PCrate Index'!$B$8,"")</f>
      </c>
      <c r="BF23">
        <f>IF($H23='PCrate Index'!$A$9,'PCrate Index'!$B$9,"")</f>
      </c>
      <c r="BG23">
        <f>IF($H23='PCrate Index'!$A$10,'PCrate Index'!$B$10,"")</f>
      </c>
      <c r="BH23">
        <f>IF($H23='PCrate Index'!$A$11,'PCrate Index'!$B$11,"")</f>
      </c>
      <c r="BI23">
        <f>IF($H23='PCrate Index'!$A$12,'PCrate Index'!$B$12,"")</f>
      </c>
      <c r="BJ23">
        <f>IF($H23='PCrate Index'!$A$13,'PCrate Index'!$B$13,"")</f>
      </c>
      <c r="BK23">
        <f>IF($H23='PCrate Index'!$A$14,'PCrate Index'!$B$14,"")</f>
      </c>
      <c r="BL23">
        <f>IF($H23='PCrate Index'!$A$15,'PCrate Index'!$B$15,"")</f>
      </c>
      <c r="BM23">
        <f>IF($H23='PCrate Index'!$A$16,'PCrate Index'!$B$16,"")</f>
      </c>
      <c r="BN23">
        <f>IF($H23='PCrate Index'!$A$17,'PCrate Index'!$B$17,"")</f>
      </c>
      <c r="BO23">
        <f>IF($H23='PCrate Index'!$A$18,'PCrate Index'!$B$18,"")</f>
      </c>
      <c r="BP23">
        <f>IF($H23='PCrate Index'!$A$19,'PCrate Index'!$B$19,"")</f>
      </c>
      <c r="BQ23">
        <f>IF($H23='PCrate Index'!$A$20,'PCrate Index'!$B$20,"")</f>
      </c>
      <c r="BR23">
        <f>IF($H23='PCrate Index'!$A$21,'PCrate Index'!$B$21,"")</f>
      </c>
      <c r="BS23">
        <f>IF($H23='PCrate Index'!$A$22,'PCrate Index'!$B$22,"")</f>
      </c>
      <c r="BT23">
        <f>IF($H23='PCrate Index'!$A$23,'PCrate Index'!$B$23,"")</f>
      </c>
      <c r="BU23">
        <f>IF($H23='PCrate Index'!$A$24,'PCrate Index'!$B$24,"")</f>
      </c>
      <c r="BV23">
        <f>IF($H23='PCrate Index'!$A$25,'PCrate Index'!$B$25,"")</f>
      </c>
      <c r="BW23">
        <f>IF($H23='PCrate Index'!$A$26,'PCrate Index'!$B$26,"")</f>
      </c>
      <c r="BX23">
        <f>IF($H23='PCrate Index'!$A$27,'PCrate Index'!$B$27,"")</f>
      </c>
      <c r="BY23">
        <f>IF($H23='PCrate Index'!$A$28,'PCrate Index'!$B$28,"")</f>
      </c>
      <c r="BZ23">
        <f>IF($H23='PCrate Index'!$A$29,'PCrate Index'!$B$29,"")</f>
      </c>
      <c r="CA23">
        <f>IF($H23='PCrate Index'!$A$30,'PCrate Index'!$B$30,"")</f>
      </c>
      <c r="CB23">
        <f>IF($H23='PCrate Index'!$A$31,'PCrate Index'!$B$31,"")</f>
      </c>
      <c r="CC23">
        <f>IF($H23='PCrate Index'!$D$2,'PCrate Index'!$E$2,"")</f>
      </c>
      <c r="CD23">
        <f>IF($H23='PCrate Index'!$D$3,'PCrate Index'!$E$3,"")</f>
      </c>
      <c r="CE23">
        <f>IF($H23='PCrate Index'!$D$4,'PCrate Index'!$E$4,"")</f>
      </c>
      <c r="CF23">
        <f>IF($H23='PCrate Index'!$D$5,'PCrate Index'!$E$5,"")</f>
      </c>
      <c r="CG23">
        <f>IF($H23='PCrate Index'!$D$6,'PCrate Index'!$E$6,"")</f>
      </c>
      <c r="CH23">
        <f>IF($H23='PCrate Index'!$D$7,'PCrate Index'!$E$7,"")</f>
      </c>
      <c r="CI23">
        <f>IF($H23='PCrate Index'!$D$8,'PCrate Index'!$E$8,"")</f>
      </c>
      <c r="CJ23">
        <f>IF($H23='PCrate Index'!$D$9,'PCrate Index'!$E$9,"")</f>
      </c>
      <c r="CK23">
        <f>IF($H23='PCrate Index'!$D$10,'PCrate Index'!$E$10,"")</f>
      </c>
      <c r="CL23">
        <f>IF($H23='PCrate Index'!$D$11,'PCrate Index'!$E$11,"")</f>
      </c>
      <c r="CM23">
        <f>IF($H23='PCrate Index'!$D$12,'PCrate Index'!$E$12,"")</f>
      </c>
      <c r="CN23">
        <f>IF($H23='PCrate Index'!$D$13,'PCrate Index'!$E$13,"")</f>
      </c>
      <c r="CO23">
        <f>IF($H23='PCrate Index'!$D$14,'PCrate Index'!$E$14,"")</f>
      </c>
      <c r="CP23">
        <f>IF($H23='PCrate Index'!$D$15,'PCrate Index'!$E$15,"")</f>
      </c>
      <c r="CQ23">
        <f>IF($H23='PCrate Index'!$D$16,'PCrate Index'!$E$16,"")</f>
      </c>
      <c r="CR23">
        <f>IF($H23='PCrate Index'!$D$17,'PCrate Index'!$E$17,"")</f>
      </c>
      <c r="CS23">
        <f>IF($H23='PCrate Index'!$D$18,'PCrate Index'!$E$18,"")</f>
      </c>
      <c r="CT23">
        <f>IF($H23='PCrate Index'!$D$19,'PCrate Index'!$E$19,"")</f>
      </c>
      <c r="CU23">
        <f>IF($H23='PCrate Index'!$D$20,'PCrate Index'!$E$20,"")</f>
      </c>
      <c r="CV23">
        <f>IF($H23='PCrate Index'!$D$21,'PCrate Index'!$E$21,"")</f>
      </c>
      <c r="CW23">
        <f>IF($H23='PCrate Index'!$D$22,'PCrate Index'!$E$22,"")</f>
      </c>
      <c r="CX23">
        <f>IF($H23='PCrate Index'!$D$23,'PCrate Index'!$E$23,"")</f>
      </c>
      <c r="CY23">
        <f>IF($H23='PCrate Index'!$D$24,'PCrate Index'!$E$24,"")</f>
      </c>
      <c r="CZ23">
        <f>IF($H23='PCrate Index'!$D$25,'PCrate Index'!$E$25,"")</f>
      </c>
      <c r="DA23">
        <f>IF($H23='PCrate Index'!$D$26,'PCrate Index'!$E$26,"")</f>
      </c>
      <c r="DB23">
        <f>IF($H23='PCrate Index'!$D$27,'PCrate Index'!$E$27,"")</f>
      </c>
      <c r="DC23">
        <f>IF($H23='PCrate Index'!$D$28,'PCrate Index'!$E$28,"")</f>
      </c>
      <c r="DD23">
        <f>IF($H23='PCrate Index'!$D$29,'PCrate Index'!$E$29,"")</f>
      </c>
      <c r="DE23">
        <f>IF($H23='PCrate Index'!$D$30,'PCrate Index'!$E$30,"")</f>
      </c>
      <c r="DF23">
        <f>IF($H23='PCrate Index'!$D$31,'PCrate Index'!$E$31,"")</f>
      </c>
    </row>
    <row r="24" ht="12.75">
      <c r="I24" s="79" t="s">
        <v>452</v>
      </c>
    </row>
    <row r="25" ht="12.75">
      <c r="I25" s="80"/>
    </row>
    <row r="79" ht="12.75">
      <c r="L79" s="2"/>
    </row>
    <row r="80" ht="12.75">
      <c r="L80" s="2"/>
    </row>
    <row r="81" ht="12.75">
      <c r="L81" s="2"/>
    </row>
    <row r="82" ht="12.75">
      <c r="L82" s="2"/>
    </row>
    <row r="83" ht="12.75">
      <c r="L83" s="2"/>
    </row>
    <row r="84" ht="12.75">
      <c r="L84" s="2"/>
    </row>
    <row r="85" ht="12.75">
      <c r="L85" s="2"/>
    </row>
    <row r="86" ht="12.75">
      <c r="L86" s="2"/>
    </row>
    <row r="87" ht="12.75">
      <c r="L87" s="2"/>
    </row>
    <row r="88" ht="12.75">
      <c r="L88" s="2"/>
    </row>
    <row r="89" ht="12.75">
      <c r="L89" s="2"/>
    </row>
    <row r="90" ht="12.75">
      <c r="L90" s="2"/>
    </row>
    <row r="91" ht="12.75">
      <c r="L91" s="2"/>
    </row>
    <row r="92" ht="12.75">
      <c r="L92" s="2"/>
    </row>
    <row r="93" ht="12.75">
      <c r="L93" s="2"/>
    </row>
    <row r="94" ht="12.75">
      <c r="L94" s="2"/>
    </row>
    <row r="95" ht="12.75">
      <c r="L95" s="2"/>
    </row>
    <row r="96" ht="12.75">
      <c r="L96" s="2"/>
    </row>
    <row r="97" ht="12.75">
      <c r="L97" s="2"/>
    </row>
    <row r="98" ht="12.75">
      <c r="L98" s="2"/>
    </row>
    <row r="99" ht="12.75">
      <c r="L99" s="2"/>
    </row>
    <row r="100" ht="12.75">
      <c r="L100" s="2"/>
    </row>
    <row r="101" ht="12.75">
      <c r="L101" s="2"/>
    </row>
    <row r="102" ht="12.75">
      <c r="L102" s="2"/>
    </row>
    <row r="103" ht="12.75">
      <c r="L103" s="2"/>
    </row>
    <row r="104" ht="12.75">
      <c r="L104" s="2"/>
    </row>
    <row r="105" ht="12.75">
      <c r="L105" s="2"/>
    </row>
    <row r="106" ht="12.75">
      <c r="L106" s="2"/>
    </row>
    <row r="107" ht="12.75">
      <c r="L107" s="2"/>
    </row>
    <row r="108" ht="12.75">
      <c r="L108" s="2"/>
    </row>
    <row r="129" ht="12.75">
      <c r="L129" s="2"/>
    </row>
    <row r="130" ht="12.75">
      <c r="L130" s="2"/>
    </row>
    <row r="131" ht="12.75">
      <c r="L131" s="2"/>
    </row>
    <row r="132" ht="12.75">
      <c r="L132" s="2"/>
    </row>
    <row r="133" ht="12.75">
      <c r="L133" s="2"/>
    </row>
    <row r="134" ht="12.75">
      <c r="L134" s="2"/>
    </row>
    <row r="135" ht="12.75">
      <c r="L135" s="2"/>
    </row>
    <row r="136" ht="12.75">
      <c r="L136" s="2"/>
    </row>
    <row r="137" ht="12.75">
      <c r="L137" s="2"/>
    </row>
    <row r="138" ht="12.75">
      <c r="L138" s="2"/>
    </row>
    <row r="139" ht="12.75">
      <c r="L139" s="2"/>
    </row>
    <row r="140" ht="12.75">
      <c r="L140" s="2"/>
    </row>
    <row r="141" ht="12.75">
      <c r="L141" s="2"/>
    </row>
    <row r="142" ht="12.75">
      <c r="L142" s="2"/>
    </row>
    <row r="143" ht="12.75">
      <c r="L143" s="2"/>
    </row>
    <row r="144" ht="12.75">
      <c r="L144" s="2"/>
    </row>
    <row r="145" ht="12.75">
      <c r="L145" s="2"/>
    </row>
    <row r="146" ht="12.75">
      <c r="L146" s="2"/>
    </row>
    <row r="147" ht="12.75">
      <c r="L147" s="2"/>
    </row>
    <row r="148" ht="12.75">
      <c r="L148" s="2"/>
    </row>
    <row r="1182" ht="12.75">
      <c r="L1182"/>
    </row>
    <row r="1183" ht="12.75">
      <c r="L1183"/>
    </row>
    <row r="1184" ht="12.75">
      <c r="L1184"/>
    </row>
    <row r="1245" ht="12.75">
      <c r="L1245"/>
    </row>
    <row r="1246" ht="12.75">
      <c r="L1246"/>
    </row>
    <row r="1247" ht="12.75">
      <c r="L1247"/>
    </row>
    <row r="1248" ht="12.75">
      <c r="L1248"/>
    </row>
    <row r="1249" ht="12.75">
      <c r="L1249"/>
    </row>
    <row r="1250" ht="12.75">
      <c r="L1250"/>
    </row>
    <row r="1271" ht="12.75">
      <c r="L1271"/>
    </row>
    <row r="1272" ht="12.75">
      <c r="L1272"/>
    </row>
    <row r="1273" ht="12.75">
      <c r="L1273"/>
    </row>
    <row r="1274" ht="12.75">
      <c r="L1274"/>
    </row>
    <row r="1275" ht="12.75">
      <c r="L1275"/>
    </row>
    <row r="1276" ht="12.75">
      <c r="L1276"/>
    </row>
    <row r="1277" ht="12.75">
      <c r="L1277"/>
    </row>
    <row r="1278" ht="12.75">
      <c r="L1278"/>
    </row>
    <row r="1279" ht="12.75">
      <c r="L1279"/>
    </row>
    <row r="1280" ht="12.75">
      <c r="L1280"/>
    </row>
    <row r="1281" ht="12.75">
      <c r="L1281"/>
    </row>
    <row r="1282" ht="12.75">
      <c r="L1282"/>
    </row>
    <row r="1283" ht="12.75">
      <c r="L1283"/>
    </row>
    <row r="1284" ht="12.75">
      <c r="L1284"/>
    </row>
    <row r="1285" ht="12.75">
      <c r="L1285"/>
    </row>
    <row r="1286" ht="12.75">
      <c r="L1286"/>
    </row>
    <row r="1287" ht="12.75">
      <c r="L1287"/>
    </row>
    <row r="1288" ht="12.75">
      <c r="L1288"/>
    </row>
    <row r="1289" ht="12.75">
      <c r="L1289"/>
    </row>
    <row r="1290" ht="12.75">
      <c r="L1290"/>
    </row>
    <row r="1291" ht="12.75">
      <c r="L1291"/>
    </row>
    <row r="1292" ht="12.75">
      <c r="L1292"/>
    </row>
    <row r="1293" ht="12.75">
      <c r="L1293"/>
    </row>
    <row r="1294" ht="12.75">
      <c r="L1294"/>
    </row>
    <row r="1295" ht="12.75">
      <c r="L1295"/>
    </row>
    <row r="1296" ht="12.75">
      <c r="L1296"/>
    </row>
    <row r="1297" ht="12.75">
      <c r="L1297"/>
    </row>
    <row r="1298" ht="12.75">
      <c r="L1298"/>
    </row>
    <row r="1299" ht="12.75">
      <c r="L1299"/>
    </row>
    <row r="1300" ht="12.75">
      <c r="L1300"/>
    </row>
    <row r="1301" ht="12.75">
      <c r="L1301"/>
    </row>
    <row r="1302" ht="12.75">
      <c r="L1302"/>
    </row>
    <row r="1303" ht="12.75">
      <c r="L1303"/>
    </row>
    <row r="1304" ht="12.75">
      <c r="L1304"/>
    </row>
    <row r="1376" ht="12.75">
      <c r="L1376"/>
    </row>
    <row r="1434" ht="12.75">
      <c r="L1434"/>
    </row>
    <row r="1435" ht="12.75">
      <c r="L1435"/>
    </row>
    <row r="1436" ht="12.75">
      <c r="L1436"/>
    </row>
    <row r="1437" ht="12.75">
      <c r="L1437"/>
    </row>
    <row r="1438" ht="12.75">
      <c r="L1438"/>
    </row>
    <row r="1461" ht="12.75">
      <c r="L1461"/>
    </row>
    <row r="1462" ht="12.75">
      <c r="L1462"/>
    </row>
    <row r="1463" ht="12.75">
      <c r="L1463"/>
    </row>
    <row r="1464" ht="12.75">
      <c r="L1464"/>
    </row>
    <row r="1465" ht="12.75">
      <c r="L1465"/>
    </row>
    <row r="1466" ht="12.75">
      <c r="L1466"/>
    </row>
    <row r="1467" ht="12.75">
      <c r="L1467"/>
    </row>
    <row r="1468" ht="12.75">
      <c r="L1468"/>
    </row>
    <row r="1469" ht="12.75">
      <c r="L1469"/>
    </row>
    <row r="1470" ht="12.75">
      <c r="L1470"/>
    </row>
    <row r="1716" ht="12.75">
      <c r="L1716"/>
    </row>
    <row r="1717" ht="12.75">
      <c r="L1717"/>
    </row>
    <row r="1718" ht="12.75">
      <c r="L1718"/>
    </row>
    <row r="1719" ht="12.75">
      <c r="L1719"/>
    </row>
    <row r="1720" ht="12.75">
      <c r="L1720"/>
    </row>
    <row r="1721" ht="12.75">
      <c r="L1721"/>
    </row>
    <row r="1722" ht="12.75">
      <c r="L1722"/>
    </row>
    <row r="1723" ht="12.75">
      <c r="L1723"/>
    </row>
    <row r="1724" ht="12.75">
      <c r="L1724"/>
    </row>
    <row r="1725" ht="12.75">
      <c r="L1725"/>
    </row>
    <row r="1726" ht="12.75">
      <c r="L1726"/>
    </row>
    <row r="1727" ht="12.75">
      <c r="L1727"/>
    </row>
    <row r="1728" ht="12.75">
      <c r="L1728"/>
    </row>
    <row r="1729" ht="12.75">
      <c r="L1729"/>
    </row>
    <row r="1730" ht="12.75">
      <c r="L1730"/>
    </row>
    <row r="1731" ht="12.75">
      <c r="L1731"/>
    </row>
    <row r="1732" ht="12.75">
      <c r="L1732"/>
    </row>
    <row r="1733" ht="12.75">
      <c r="L1733"/>
    </row>
    <row r="1734" ht="12.75">
      <c r="L1734"/>
    </row>
    <row r="1735" ht="12.75">
      <c r="L1735"/>
    </row>
    <row r="1736" ht="12.75">
      <c r="L1736"/>
    </row>
    <row r="1737" ht="12.75">
      <c r="L1737"/>
    </row>
    <row r="1738" ht="12.75">
      <c r="L1738"/>
    </row>
    <row r="1739" ht="12.75">
      <c r="L1739"/>
    </row>
    <row r="1740" ht="12.75">
      <c r="L1740"/>
    </row>
    <row r="1741" ht="12.75">
      <c r="L1741"/>
    </row>
    <row r="1742" ht="12.75">
      <c r="L1742"/>
    </row>
    <row r="1743" ht="12.75">
      <c r="L1743"/>
    </row>
    <row r="1744" ht="12.75">
      <c r="L1744"/>
    </row>
    <row r="1745" ht="12.75">
      <c r="L1745"/>
    </row>
    <row r="1746" ht="12.75">
      <c r="L1746"/>
    </row>
    <row r="1747" ht="12.75">
      <c r="L1747"/>
    </row>
    <row r="1748" ht="12.75">
      <c r="L1748"/>
    </row>
    <row r="1749" ht="12.75">
      <c r="L1749"/>
    </row>
    <row r="1750" ht="12.75">
      <c r="L1750"/>
    </row>
    <row r="1751" ht="12.75">
      <c r="L1751"/>
    </row>
    <row r="1752" ht="12.75">
      <c r="L1752"/>
    </row>
    <row r="1753" ht="12.75">
      <c r="L1753"/>
    </row>
    <row r="1754" ht="12.75">
      <c r="L1754"/>
    </row>
    <row r="1755" ht="12.75">
      <c r="L1755"/>
    </row>
    <row r="1756" ht="12.75">
      <c r="L1756"/>
    </row>
    <row r="1757" ht="12.75">
      <c r="L1757"/>
    </row>
    <row r="1758" ht="12.75">
      <c r="L1758"/>
    </row>
    <row r="1759" ht="12.75">
      <c r="L1759"/>
    </row>
    <row r="1760" ht="12.75">
      <c r="L1760"/>
    </row>
    <row r="1761" ht="12.75">
      <c r="L1761"/>
    </row>
    <row r="1762" ht="12.75">
      <c r="L1762"/>
    </row>
    <row r="1763" ht="12.75">
      <c r="L1763"/>
    </row>
    <row r="1764" ht="12.75">
      <c r="L1764"/>
    </row>
    <row r="1765" ht="12.75">
      <c r="L1765"/>
    </row>
    <row r="1766" ht="12.75">
      <c r="L1766"/>
    </row>
    <row r="1767" ht="12.75">
      <c r="L1767"/>
    </row>
    <row r="1768" ht="12.75">
      <c r="L1768"/>
    </row>
    <row r="1769" ht="12.75">
      <c r="L1769"/>
    </row>
    <row r="1770" ht="12.75">
      <c r="L1770"/>
    </row>
    <row r="1771" ht="12.75">
      <c r="L1771"/>
    </row>
    <row r="1772" ht="12.75">
      <c r="L1772"/>
    </row>
    <row r="1773" ht="12.75">
      <c r="L1773"/>
    </row>
    <row r="1774" ht="12.75">
      <c r="L1774"/>
    </row>
    <row r="1775" ht="12.75">
      <c r="L1775"/>
    </row>
    <row r="1776" ht="12.75">
      <c r="L1776"/>
    </row>
    <row r="1777" ht="12.75">
      <c r="L1777"/>
    </row>
    <row r="1778" ht="12.75">
      <c r="L1778"/>
    </row>
    <row r="1779" ht="12.75">
      <c r="L1779"/>
    </row>
    <row r="1780" ht="12.75">
      <c r="L1780"/>
    </row>
    <row r="1781" ht="12.75">
      <c r="L1781"/>
    </row>
    <row r="1782" ht="12.75">
      <c r="L1782"/>
    </row>
    <row r="1783" ht="12.75">
      <c r="L1783"/>
    </row>
    <row r="1784" ht="12.75">
      <c r="L1784"/>
    </row>
    <row r="1785" ht="12.75">
      <c r="L1785"/>
    </row>
    <row r="1786" ht="12.75">
      <c r="L1786"/>
    </row>
    <row r="1787" ht="12.75">
      <c r="L1787"/>
    </row>
    <row r="1788" ht="12.75">
      <c r="L1788"/>
    </row>
    <row r="1789" ht="12.75">
      <c r="L1789"/>
    </row>
    <row r="1790" ht="12.75">
      <c r="L1790"/>
    </row>
    <row r="1791" ht="12.75">
      <c r="L1791"/>
    </row>
    <row r="1792" ht="12.75">
      <c r="L1792"/>
    </row>
    <row r="1793" ht="12.75">
      <c r="L1793"/>
    </row>
    <row r="1794" ht="12.75">
      <c r="L1794"/>
    </row>
    <row r="1795" ht="12.75">
      <c r="L1795"/>
    </row>
    <row r="1796" ht="12.75">
      <c r="L1796"/>
    </row>
    <row r="1797" ht="12.75">
      <c r="L1797"/>
    </row>
    <row r="1798" ht="12.75">
      <c r="L1798"/>
    </row>
    <row r="1799" ht="12.75">
      <c r="L1799"/>
    </row>
    <row r="1800" ht="12.75">
      <c r="L1800"/>
    </row>
    <row r="1801" ht="12.75">
      <c r="L1801"/>
    </row>
    <row r="1802" ht="12.75">
      <c r="L1802"/>
    </row>
    <row r="1803" ht="12.75">
      <c r="L1803"/>
    </row>
    <row r="1804" ht="12.75">
      <c r="L1804"/>
    </row>
    <row r="1805" ht="12.75">
      <c r="L1805"/>
    </row>
    <row r="1806" ht="12.75">
      <c r="L1806"/>
    </row>
    <row r="1807" ht="12.75">
      <c r="L1807"/>
    </row>
    <row r="1808" ht="12.75">
      <c r="L1808"/>
    </row>
    <row r="1809" ht="12.75">
      <c r="L1809"/>
    </row>
    <row r="1810" ht="12.75">
      <c r="L1810"/>
    </row>
    <row r="1811" ht="12.75">
      <c r="L1811"/>
    </row>
    <row r="1812" ht="12.75">
      <c r="L1812"/>
    </row>
    <row r="1813" ht="12.75">
      <c r="L1813"/>
    </row>
    <row r="1814" ht="12.75">
      <c r="L1814"/>
    </row>
    <row r="1815" ht="12.75">
      <c r="L1815"/>
    </row>
    <row r="1816" ht="12.75">
      <c r="L1816"/>
    </row>
    <row r="1817" ht="12.75">
      <c r="L1817"/>
    </row>
    <row r="1818" ht="12.75">
      <c r="L1818"/>
    </row>
    <row r="1819" ht="12.75">
      <c r="L1819"/>
    </row>
    <row r="1820" ht="12.75">
      <c r="L1820"/>
    </row>
    <row r="1821" ht="12.75">
      <c r="L1821"/>
    </row>
    <row r="1822" ht="12.75">
      <c r="L1822"/>
    </row>
    <row r="1823" ht="12.75">
      <c r="L1823"/>
    </row>
    <row r="1824" ht="12.75">
      <c r="L1824"/>
    </row>
    <row r="1825" ht="12.75">
      <c r="L1825"/>
    </row>
    <row r="1826" ht="12.75">
      <c r="L1826"/>
    </row>
    <row r="1827" ht="12.75">
      <c r="L1827"/>
    </row>
    <row r="1828" ht="12.75">
      <c r="L1828"/>
    </row>
    <row r="1829" ht="12.75">
      <c r="L1829"/>
    </row>
    <row r="1830" ht="12.75">
      <c r="L1830"/>
    </row>
    <row r="1831" ht="12.75">
      <c r="L1831"/>
    </row>
    <row r="1832" ht="12.75">
      <c r="L1832"/>
    </row>
    <row r="1833" ht="12.75">
      <c r="L1833"/>
    </row>
    <row r="1834" ht="12.75">
      <c r="L1834"/>
    </row>
    <row r="1835" ht="12.75">
      <c r="L1835"/>
    </row>
    <row r="1836" ht="12.75">
      <c r="L1836"/>
    </row>
    <row r="1837" ht="12.75">
      <c r="L1837"/>
    </row>
    <row r="1838" ht="12.75">
      <c r="L1838"/>
    </row>
    <row r="1839" ht="12.75">
      <c r="L1839"/>
    </row>
    <row r="1840" ht="12.75">
      <c r="L1840"/>
    </row>
    <row r="1841" ht="12.75">
      <c r="L1841"/>
    </row>
    <row r="1842" ht="12.75">
      <c r="L1842"/>
    </row>
    <row r="1843" ht="12.75">
      <c r="L1843"/>
    </row>
    <row r="1844" ht="12.75">
      <c r="L1844"/>
    </row>
    <row r="1845" ht="12.75">
      <c r="L1845"/>
    </row>
    <row r="1846" ht="12.75">
      <c r="L1846"/>
    </row>
    <row r="1847" ht="12.75">
      <c r="L1847"/>
    </row>
    <row r="1848" ht="12.75">
      <c r="L1848"/>
    </row>
    <row r="1864" ht="12.75">
      <c r="L1864"/>
    </row>
    <row r="1865" ht="12.75">
      <c r="L1865"/>
    </row>
    <row r="1866" ht="12.75">
      <c r="L1866"/>
    </row>
    <row r="1867" ht="12.75">
      <c r="L1867"/>
    </row>
    <row r="1868" ht="12.75">
      <c r="L1868"/>
    </row>
    <row r="1869" ht="12.75">
      <c r="L1869"/>
    </row>
    <row r="1870" ht="12.75">
      <c r="L1870"/>
    </row>
    <row r="1871" ht="12.75">
      <c r="L1871"/>
    </row>
    <row r="1872" ht="12.75">
      <c r="L1872"/>
    </row>
    <row r="1873" ht="12.75">
      <c r="L1873"/>
    </row>
    <row r="1874" ht="12.75">
      <c r="L1874"/>
    </row>
    <row r="1875" ht="12.75">
      <c r="L1875"/>
    </row>
    <row r="1876" ht="12.75">
      <c r="L1876"/>
    </row>
    <row r="1877" ht="12.75">
      <c r="L1877"/>
    </row>
    <row r="1878" ht="12.75">
      <c r="L1878"/>
    </row>
    <row r="1879" ht="12.75">
      <c r="L1879"/>
    </row>
    <row r="1880" ht="12.75">
      <c r="L1880"/>
    </row>
    <row r="1881" ht="12.75">
      <c r="L1881"/>
    </row>
    <row r="1882" ht="12.75">
      <c r="L1882"/>
    </row>
    <row r="1883" ht="12.75">
      <c r="L1883"/>
    </row>
    <row r="1884" ht="12.75">
      <c r="L1884"/>
    </row>
    <row r="1885" ht="12.75">
      <c r="L1885"/>
    </row>
    <row r="1886" ht="12.75">
      <c r="L1886"/>
    </row>
    <row r="1887" ht="12.75">
      <c r="L1887"/>
    </row>
    <row r="1888" ht="12.75">
      <c r="L1888"/>
    </row>
    <row r="1889" ht="12.75">
      <c r="L1889"/>
    </row>
    <row r="1890" ht="12.75">
      <c r="L1890"/>
    </row>
    <row r="1891" ht="12.75">
      <c r="L1891"/>
    </row>
    <row r="1892" ht="12.75">
      <c r="L1892"/>
    </row>
    <row r="1893" ht="12.75">
      <c r="L1893"/>
    </row>
    <row r="1894" ht="12.75">
      <c r="L1894"/>
    </row>
    <row r="1895" ht="12.75">
      <c r="L1895"/>
    </row>
    <row r="1896" ht="12.75">
      <c r="L1896"/>
    </row>
    <row r="1897" ht="12.75">
      <c r="L1897"/>
    </row>
    <row r="1898" ht="12.75">
      <c r="L1898"/>
    </row>
    <row r="1899" ht="12.75">
      <c r="L1899"/>
    </row>
    <row r="1900" ht="12.75">
      <c r="L1900"/>
    </row>
    <row r="1901" ht="12.75">
      <c r="L1901"/>
    </row>
    <row r="1902" ht="12.75">
      <c r="L1902"/>
    </row>
    <row r="1903" ht="12.75">
      <c r="L1903"/>
    </row>
    <row r="1904" ht="12.75">
      <c r="L1904"/>
    </row>
    <row r="1905" ht="12.75">
      <c r="L1905"/>
    </row>
    <row r="1906" ht="12.75">
      <c r="L1906"/>
    </row>
    <row r="1907" ht="12.75">
      <c r="L1907"/>
    </row>
    <row r="1908" ht="12.75">
      <c r="L1908"/>
    </row>
    <row r="1909" ht="12.75">
      <c r="L1909"/>
    </row>
    <row r="1910" ht="12.75">
      <c r="L1910"/>
    </row>
    <row r="1911" ht="12.75">
      <c r="L1911"/>
    </row>
    <row r="1912" ht="12.75">
      <c r="L1912"/>
    </row>
    <row r="1913" ht="12.75">
      <c r="L1913"/>
    </row>
    <row r="1914" ht="12.75">
      <c r="L1914"/>
    </row>
    <row r="1915" ht="12.75">
      <c r="L1915"/>
    </row>
    <row r="1916" ht="12.75">
      <c r="L1916"/>
    </row>
    <row r="1917" ht="12.75">
      <c r="L1917"/>
    </row>
    <row r="1918" ht="12.75">
      <c r="L1918"/>
    </row>
    <row r="1919" ht="12.75">
      <c r="L1919"/>
    </row>
    <row r="1920" ht="12.75">
      <c r="L1920"/>
    </row>
    <row r="1921" ht="12.75">
      <c r="L1921"/>
    </row>
    <row r="1922" ht="12.75">
      <c r="L1922"/>
    </row>
    <row r="1923" ht="12.75">
      <c r="L1923"/>
    </row>
    <row r="1924" ht="12.75">
      <c r="L1924"/>
    </row>
    <row r="1925" ht="12.75">
      <c r="L1925"/>
    </row>
    <row r="1926" ht="12.75">
      <c r="L1926"/>
    </row>
    <row r="1927" ht="12.75">
      <c r="L1927"/>
    </row>
    <row r="1928" ht="12.75">
      <c r="L1928"/>
    </row>
    <row r="1929" ht="12.75">
      <c r="L1929"/>
    </row>
    <row r="1930" ht="12.75">
      <c r="L1930"/>
    </row>
    <row r="1931" ht="12.75">
      <c r="L1931"/>
    </row>
    <row r="1932" ht="12.75">
      <c r="L1932"/>
    </row>
    <row r="1933" ht="12.75">
      <c r="L1933"/>
    </row>
    <row r="1934" ht="12.75">
      <c r="L1934"/>
    </row>
    <row r="1935" ht="12.75">
      <c r="L1935"/>
    </row>
    <row r="1936" ht="12.75">
      <c r="L1936"/>
    </row>
    <row r="1937" ht="12.75">
      <c r="L1937"/>
    </row>
    <row r="1938" ht="12.75">
      <c r="L1938"/>
    </row>
    <row r="1939" ht="12.75">
      <c r="L1939"/>
    </row>
    <row r="1940" ht="12.75">
      <c r="L1940"/>
    </row>
    <row r="1941" ht="12.75">
      <c r="L1941"/>
    </row>
    <row r="1942" ht="12.75">
      <c r="L1942"/>
    </row>
    <row r="1943" ht="12.75">
      <c r="L1943"/>
    </row>
    <row r="1944" ht="12.75">
      <c r="L1944"/>
    </row>
    <row r="1945" ht="12.75">
      <c r="L1945"/>
    </row>
    <row r="1946" ht="12.75">
      <c r="L1946"/>
    </row>
    <row r="1947" ht="12.75">
      <c r="L1947"/>
    </row>
    <row r="1948" ht="12.75">
      <c r="L1948"/>
    </row>
    <row r="1949" ht="12.75">
      <c r="L1949"/>
    </row>
    <row r="1950" ht="12.75">
      <c r="L1950"/>
    </row>
    <row r="1951" ht="12.75">
      <c r="L1951"/>
    </row>
    <row r="1952" ht="12.75">
      <c r="L1952"/>
    </row>
    <row r="1953" ht="12.75">
      <c r="L1953"/>
    </row>
    <row r="1954" ht="12.75">
      <c r="L1954"/>
    </row>
    <row r="1955" ht="12.75">
      <c r="L1955"/>
    </row>
    <row r="1956" ht="12.75">
      <c r="L1956"/>
    </row>
    <row r="1957" ht="12.75">
      <c r="L1957"/>
    </row>
    <row r="1958" ht="12.75">
      <c r="L1958"/>
    </row>
    <row r="1959" ht="12.75">
      <c r="L1959"/>
    </row>
    <row r="1960" ht="12.75">
      <c r="L1960"/>
    </row>
    <row r="1961" ht="12.75">
      <c r="L1961"/>
    </row>
    <row r="1962" ht="12.75">
      <c r="L1962"/>
    </row>
    <row r="1963" ht="12.75">
      <c r="L1963"/>
    </row>
    <row r="1964" ht="12.75">
      <c r="L1964"/>
    </row>
    <row r="1965" ht="12.75">
      <c r="L1965"/>
    </row>
    <row r="1966" ht="12.75">
      <c r="L1966"/>
    </row>
    <row r="1967" ht="12.75">
      <c r="L1967"/>
    </row>
    <row r="1968" ht="12.75">
      <c r="L1968"/>
    </row>
    <row r="1969" ht="12.75">
      <c r="L1969"/>
    </row>
    <row r="1970" ht="12.75">
      <c r="L1970"/>
    </row>
    <row r="1971" ht="12.75">
      <c r="L1971"/>
    </row>
    <row r="1972" ht="12.75">
      <c r="L1972"/>
    </row>
    <row r="1973" ht="12.75">
      <c r="L1973"/>
    </row>
    <row r="1974" ht="12.75">
      <c r="L1974"/>
    </row>
    <row r="1975" ht="12.75">
      <c r="L1975"/>
    </row>
    <row r="1976" ht="12.75">
      <c r="L1976"/>
    </row>
    <row r="1977" ht="12.75">
      <c r="L1977"/>
    </row>
    <row r="1978" ht="12.75">
      <c r="L1978"/>
    </row>
    <row r="1979" ht="12.75">
      <c r="L1979"/>
    </row>
    <row r="1980" ht="12.75">
      <c r="L1980"/>
    </row>
    <row r="1981" ht="12.75">
      <c r="L1981"/>
    </row>
    <row r="1982" ht="12.75">
      <c r="L1982"/>
    </row>
    <row r="1983" ht="12.75">
      <c r="L1983"/>
    </row>
    <row r="1984" ht="12.75">
      <c r="L1984"/>
    </row>
    <row r="1985" ht="12.75">
      <c r="L1985"/>
    </row>
    <row r="1986" ht="12.75">
      <c r="L1986"/>
    </row>
    <row r="1987" ht="12.75">
      <c r="L1987"/>
    </row>
    <row r="1988" ht="12.75">
      <c r="L1988"/>
    </row>
    <row r="1989" ht="12.75">
      <c r="L1989"/>
    </row>
    <row r="1990" ht="12.75">
      <c r="L1990"/>
    </row>
    <row r="1991" ht="12.75">
      <c r="L1991"/>
    </row>
    <row r="1992" ht="12.75">
      <c r="L1992"/>
    </row>
    <row r="1993" ht="12.75">
      <c r="L1993"/>
    </row>
    <row r="1994" ht="12.75">
      <c r="L1994"/>
    </row>
    <row r="1995" ht="12.75">
      <c r="L1995"/>
    </row>
    <row r="1996" ht="12.75">
      <c r="L1996"/>
    </row>
    <row r="1997" ht="12.75">
      <c r="L1997"/>
    </row>
    <row r="1998" ht="12.75">
      <c r="L1998"/>
    </row>
    <row r="2032" ht="12.75">
      <c r="L2032"/>
    </row>
    <row r="2033" ht="12.75">
      <c r="L2033"/>
    </row>
    <row r="2034" ht="12.75">
      <c r="L2034"/>
    </row>
    <row r="2035" ht="12.75">
      <c r="L2035"/>
    </row>
    <row r="2036" ht="12.75">
      <c r="L2036"/>
    </row>
    <row r="2037" ht="12.75">
      <c r="L2037"/>
    </row>
    <row r="2038" ht="12.75">
      <c r="L2038"/>
    </row>
    <row r="2039" ht="12.75">
      <c r="L2039"/>
    </row>
    <row r="2040" ht="12.75">
      <c r="L2040"/>
    </row>
    <row r="2041" ht="12.75">
      <c r="L2041"/>
    </row>
    <row r="2042" ht="12.75">
      <c r="L2042"/>
    </row>
    <row r="2043" ht="12.75">
      <c r="L2043"/>
    </row>
    <row r="2044" ht="12.75">
      <c r="L2044"/>
    </row>
    <row r="2047" ht="12.75">
      <c r="L2047"/>
    </row>
    <row r="2048" ht="12.75">
      <c r="L2048"/>
    </row>
    <row r="2049" ht="12.75">
      <c r="L2049"/>
    </row>
    <row r="2050" ht="12.75">
      <c r="L2050"/>
    </row>
    <row r="2051" ht="12.75">
      <c r="L2051"/>
    </row>
    <row r="2059" ht="12.75">
      <c r="L2059"/>
    </row>
    <row r="2060" ht="12.75">
      <c r="L2060"/>
    </row>
    <row r="2061" ht="12.75">
      <c r="L2061"/>
    </row>
    <row r="2062" ht="12.75">
      <c r="L2062"/>
    </row>
    <row r="2063" ht="12.75">
      <c r="L2063"/>
    </row>
    <row r="2064" ht="12.75">
      <c r="L2064"/>
    </row>
    <row r="2065" ht="12.75">
      <c r="L2065"/>
    </row>
    <row r="2066" ht="12.75">
      <c r="L2066"/>
    </row>
    <row r="2067" ht="12.75">
      <c r="L2067"/>
    </row>
    <row r="2068" ht="12.75">
      <c r="L2068"/>
    </row>
    <row r="2069" ht="12.75">
      <c r="L2069"/>
    </row>
    <row r="2070" ht="12.75">
      <c r="L2070"/>
    </row>
    <row r="2071" ht="12.75">
      <c r="L2071"/>
    </row>
    <row r="2072" ht="12.75">
      <c r="L2072"/>
    </row>
    <row r="2073" ht="12.75">
      <c r="L2073"/>
    </row>
    <row r="2074" ht="12.75">
      <c r="L2074"/>
    </row>
    <row r="2075" ht="12.75">
      <c r="L2075"/>
    </row>
    <row r="2076" ht="12.75">
      <c r="L2076"/>
    </row>
    <row r="2077" ht="12.75">
      <c r="L2077"/>
    </row>
    <row r="2078" ht="12.75">
      <c r="L2078"/>
    </row>
    <row r="2079" ht="12.75">
      <c r="L2079"/>
    </row>
    <row r="2080" ht="12.75">
      <c r="L2080"/>
    </row>
    <row r="2081" ht="12.75">
      <c r="L2081"/>
    </row>
    <row r="2082" ht="12.75">
      <c r="L2082"/>
    </row>
    <row r="2083" ht="12.75">
      <c r="L2083"/>
    </row>
    <row r="2084" ht="12.75">
      <c r="L2084"/>
    </row>
    <row r="2085" ht="12.75">
      <c r="L2085"/>
    </row>
    <row r="2086" ht="12.75">
      <c r="L2086"/>
    </row>
    <row r="2087" ht="12.75">
      <c r="L2087"/>
    </row>
    <row r="2088" ht="12.75">
      <c r="L2088"/>
    </row>
    <row r="2089" ht="12.75">
      <c r="L2089"/>
    </row>
    <row r="2090" ht="12.75">
      <c r="L2090"/>
    </row>
    <row r="2091" ht="12.75">
      <c r="L2091"/>
    </row>
    <row r="2092" ht="12.75">
      <c r="L2092"/>
    </row>
    <row r="2093" ht="12.75">
      <c r="L2093"/>
    </row>
    <row r="2334" ht="12.75">
      <c r="L2334"/>
    </row>
    <row r="2335" ht="12.75">
      <c r="L2335"/>
    </row>
    <row r="2644" ht="12.75">
      <c r="L2644"/>
    </row>
    <row r="2660" ht="12.75">
      <c r="L2660"/>
    </row>
    <row r="2829" ht="12.75">
      <c r="L2829" s="47"/>
    </row>
    <row r="2830" ht="12.75">
      <c r="L2830" s="47"/>
    </row>
    <row r="2831" ht="12.75">
      <c r="L2831" s="47"/>
    </row>
    <row r="2832" ht="12.75">
      <c r="L2832" s="47"/>
    </row>
    <row r="2833" ht="12.75">
      <c r="L2833" s="47"/>
    </row>
    <row r="2834" ht="12.75">
      <c r="L2834" s="47"/>
    </row>
    <row r="2835" ht="12.75">
      <c r="L2835" s="47"/>
    </row>
    <row r="2836" ht="12.75">
      <c r="L2836" s="47"/>
    </row>
    <row r="2837" ht="12.75">
      <c r="L2837" s="47"/>
    </row>
    <row r="2838" ht="12.75">
      <c r="L2838" s="47"/>
    </row>
    <row r="2839" ht="12.75">
      <c r="L2839" s="47"/>
    </row>
    <row r="2840" ht="12.75">
      <c r="L2840" s="47"/>
    </row>
    <row r="2841" ht="12.75">
      <c r="L2841" s="47"/>
    </row>
    <row r="2842" ht="12.75">
      <c r="L2842" s="53"/>
    </row>
    <row r="2845" ht="12.75">
      <c r="L2845" s="47"/>
    </row>
    <row r="2846" ht="12.75">
      <c r="L2846" s="47"/>
    </row>
    <row r="2847" ht="12.75">
      <c r="L2847" s="47"/>
    </row>
    <row r="2848" ht="12.75">
      <c r="L2848" s="47"/>
    </row>
    <row r="2849" ht="12.75">
      <c r="L2849" s="47"/>
    </row>
    <row r="2850" ht="12.75">
      <c r="L2850" s="47"/>
    </row>
    <row r="2851" ht="12.75">
      <c r="L2851" s="47"/>
    </row>
    <row r="2852" ht="12.75">
      <c r="L2852" s="47"/>
    </row>
    <row r="2853" ht="12.75">
      <c r="L2853" s="47"/>
    </row>
    <row r="2854" ht="12.75">
      <c r="L2854" s="47"/>
    </row>
    <row r="2855" ht="12.75">
      <c r="L2855" s="47"/>
    </row>
    <row r="2856" ht="12.75">
      <c r="L2856"/>
    </row>
    <row r="2857" ht="12.75">
      <c r="L2857"/>
    </row>
    <row r="2858" ht="12.75">
      <c r="L2858"/>
    </row>
    <row r="2859" ht="12.75">
      <c r="L2859"/>
    </row>
    <row r="2860" ht="12.75">
      <c r="L2860"/>
    </row>
    <row r="2861" ht="12.75">
      <c r="L2861"/>
    </row>
    <row r="2862" ht="12.75">
      <c r="L2862"/>
    </row>
    <row r="2863" ht="12.75">
      <c r="L2863"/>
    </row>
    <row r="2864" ht="12.75">
      <c r="L2864"/>
    </row>
    <row r="2865" ht="12.75">
      <c r="L2865"/>
    </row>
    <row r="2866" ht="12.75">
      <c r="L2866"/>
    </row>
    <row r="2867" ht="12.75">
      <c r="L2867"/>
    </row>
    <row r="2868" ht="12.75">
      <c r="L2868"/>
    </row>
    <row r="2869" ht="12.75">
      <c r="L2869"/>
    </row>
    <row r="2870" ht="12.75">
      <c r="L2870"/>
    </row>
    <row r="2871" ht="12.75">
      <c r="L2871"/>
    </row>
    <row r="2872" ht="12.75">
      <c r="L2872"/>
    </row>
    <row r="2873" ht="12.75">
      <c r="L2873"/>
    </row>
    <row r="2874" ht="12.75">
      <c r="L2874"/>
    </row>
    <row r="2875" ht="12.75">
      <c r="L2875"/>
    </row>
    <row r="2876" ht="12.75">
      <c r="L2876"/>
    </row>
    <row r="2877" ht="12.75">
      <c r="L2877"/>
    </row>
    <row r="2878" ht="12.75">
      <c r="L2878"/>
    </row>
    <row r="2879" ht="12.75">
      <c r="L2879"/>
    </row>
    <row r="2880" ht="12.75">
      <c r="L2880"/>
    </row>
    <row r="2881" ht="12.75">
      <c r="L2881"/>
    </row>
    <row r="2882" ht="12.75">
      <c r="L2882"/>
    </row>
    <row r="2883" ht="12.75">
      <c r="L2883"/>
    </row>
    <row r="2884" ht="12.75">
      <c r="L2884"/>
    </row>
    <row r="2885" ht="12.75">
      <c r="L2885"/>
    </row>
    <row r="2886" ht="12.75">
      <c r="L2886"/>
    </row>
    <row r="2887" ht="12.75">
      <c r="L2887"/>
    </row>
    <row r="2888" ht="12.75">
      <c r="L2888"/>
    </row>
    <row r="2889" ht="12.75">
      <c r="L2889"/>
    </row>
    <row r="2890" ht="12.75">
      <c r="L2890"/>
    </row>
    <row r="2891" ht="12.75">
      <c r="L2891"/>
    </row>
    <row r="2892" ht="12.75">
      <c r="L2892"/>
    </row>
    <row r="2893" ht="12.75">
      <c r="L2893"/>
    </row>
    <row r="2894" ht="12.75">
      <c r="L2894"/>
    </row>
    <row r="2895" ht="12.75">
      <c r="L2895"/>
    </row>
    <row r="2896" ht="12.75">
      <c r="L2896"/>
    </row>
    <row r="2897" ht="12.75">
      <c r="L2897"/>
    </row>
    <row r="2898" ht="12.75">
      <c r="L2898"/>
    </row>
    <row r="2899" ht="12.75">
      <c r="L2899"/>
    </row>
    <row r="2900" ht="12.75">
      <c r="L2900"/>
    </row>
    <row r="2901" ht="12.75">
      <c r="L2901"/>
    </row>
    <row r="2902" ht="12.75">
      <c r="L2902"/>
    </row>
    <row r="2903" ht="12.75">
      <c r="L2903"/>
    </row>
    <row r="2904" ht="12.75">
      <c r="L2904"/>
    </row>
    <row r="2905" ht="12.75">
      <c r="L2905"/>
    </row>
    <row r="2906" ht="12.75">
      <c r="L2906"/>
    </row>
    <row r="2907" ht="12.75">
      <c r="L2907"/>
    </row>
    <row r="2908" ht="12.75">
      <c r="L2908"/>
    </row>
    <row r="2909" ht="12.75">
      <c r="L2909"/>
    </row>
    <row r="2910" ht="12.75">
      <c r="L2910"/>
    </row>
    <row r="2911" ht="12.75">
      <c r="L2911"/>
    </row>
    <row r="2912" ht="12.75">
      <c r="L2912"/>
    </row>
    <row r="2913" ht="12.75">
      <c r="L2913"/>
    </row>
    <row r="2914" ht="12.75">
      <c r="L2914"/>
    </row>
    <row r="2915" ht="12.75">
      <c r="L2915"/>
    </row>
    <row r="2916" ht="12.75">
      <c r="L2916"/>
    </row>
    <row r="2917" ht="12.75">
      <c r="L2917"/>
    </row>
    <row r="2918" ht="12.75">
      <c r="L2918"/>
    </row>
    <row r="2919" ht="12.75">
      <c r="L2919"/>
    </row>
    <row r="2920" ht="12.75">
      <c r="L2920"/>
    </row>
    <row r="2921" ht="12.75">
      <c r="L2921"/>
    </row>
    <row r="2922" ht="12.75">
      <c r="L2922"/>
    </row>
    <row r="2923" ht="12.75">
      <c r="L2923"/>
    </row>
    <row r="2924" ht="12.75">
      <c r="L2924"/>
    </row>
    <row r="2925" ht="12.75">
      <c r="L2925" s="47"/>
    </row>
    <row r="2926" ht="12.75">
      <c r="L2926" s="47"/>
    </row>
    <row r="2927" ht="12.75">
      <c r="L2927" s="47"/>
    </row>
    <row r="2928" ht="12.75">
      <c r="L2928" s="47"/>
    </row>
    <row r="2929" ht="12.75">
      <c r="L2929" s="47"/>
    </row>
    <row r="2930" ht="12.75">
      <c r="L2930" s="47"/>
    </row>
    <row r="2931" ht="12.75">
      <c r="L2931" s="47"/>
    </row>
    <row r="2932" ht="12.75">
      <c r="L2932" s="47"/>
    </row>
    <row r="2933" ht="12.75">
      <c r="L2933" s="47"/>
    </row>
    <row r="2976" ht="12.75">
      <c r="L2976" s="47"/>
    </row>
    <row r="2977" ht="12.75">
      <c r="L2977" s="47"/>
    </row>
    <row r="2978" ht="12.75">
      <c r="L2978" s="47"/>
    </row>
    <row r="3012" ht="12.75">
      <c r="L3012" s="47"/>
    </row>
    <row r="3013" ht="12.75">
      <c r="L3013" s="47"/>
    </row>
    <row r="3014" ht="12.75">
      <c r="L3014" s="47"/>
    </row>
    <row r="3057" ht="12.75">
      <c r="L3057" s="47"/>
    </row>
    <row r="3058" ht="12.75">
      <c r="L3058" s="47"/>
    </row>
    <row r="3062" ht="12.75">
      <c r="L3062"/>
    </row>
    <row r="3063" ht="12.75">
      <c r="L3063"/>
    </row>
    <row r="3064" ht="12.75">
      <c r="L3064"/>
    </row>
    <row r="3065" ht="12.75">
      <c r="L3065"/>
    </row>
    <row r="3066" ht="12.75">
      <c r="L3066"/>
    </row>
    <row r="3067" ht="12.75">
      <c r="L3067"/>
    </row>
    <row r="3068" ht="12.75">
      <c r="L3068"/>
    </row>
    <row r="3069" ht="12.75">
      <c r="L3069"/>
    </row>
    <row r="3070" ht="12.75">
      <c r="L3070"/>
    </row>
    <row r="3071" ht="12.75">
      <c r="L3071"/>
    </row>
    <row r="3072" ht="12.75">
      <c r="L3072"/>
    </row>
    <row r="3073" ht="12.75">
      <c r="L3073"/>
    </row>
    <row r="3074" ht="12.75">
      <c r="L3074"/>
    </row>
    <row r="3075" ht="12.75">
      <c r="L3075"/>
    </row>
    <row r="3076" ht="12.75">
      <c r="L3076"/>
    </row>
    <row r="3077" ht="12.75">
      <c r="L3077"/>
    </row>
    <row r="3078" ht="12.75">
      <c r="L3078"/>
    </row>
    <row r="3079" ht="12.75">
      <c r="L3079"/>
    </row>
    <row r="3080" ht="12.75">
      <c r="L3080"/>
    </row>
    <row r="3081" ht="12.75">
      <c r="L3081"/>
    </row>
    <row r="3082" ht="12.75">
      <c r="L3082"/>
    </row>
    <row r="3104" ht="12.75">
      <c r="L3104"/>
    </row>
    <row r="3134" ht="12.75">
      <c r="L3134"/>
    </row>
    <row r="3135" ht="12.75">
      <c r="L3135"/>
    </row>
    <row r="3136" ht="12.75">
      <c r="L3136"/>
    </row>
    <row r="3137" ht="12.75">
      <c r="L3137"/>
    </row>
    <row r="3138" ht="12.75">
      <c r="L3138"/>
    </row>
    <row r="3139" ht="12.75">
      <c r="L3139"/>
    </row>
    <row r="3140" ht="12.75">
      <c r="L3140"/>
    </row>
    <row r="3141" ht="12.75">
      <c r="L3141"/>
    </row>
    <row r="3142" ht="12.75">
      <c r="L3142"/>
    </row>
    <row r="3143" ht="12.75">
      <c r="L3143"/>
    </row>
    <row r="3144" ht="12.75">
      <c r="L3144"/>
    </row>
    <row r="3145" ht="12.75">
      <c r="L3145"/>
    </row>
    <row r="3330" ht="12.75">
      <c r="L3330"/>
    </row>
    <row r="3413" ht="12.75">
      <c r="L3413"/>
    </row>
    <row r="3417" ht="12.75">
      <c r="L3417"/>
    </row>
    <row r="3418" ht="12.75">
      <c r="L3418"/>
    </row>
    <row r="3419" ht="12.75">
      <c r="L3419"/>
    </row>
    <row r="3420" ht="12.75">
      <c r="L3420"/>
    </row>
    <row r="3421" ht="12.75">
      <c r="L3421"/>
    </row>
    <row r="3422" ht="12.75">
      <c r="L3422"/>
    </row>
    <row r="3551" ht="12.75">
      <c r="L3551"/>
    </row>
    <row r="3553" ht="12.75">
      <c r="L3553"/>
    </row>
    <row r="3558" ht="12.75">
      <c r="L3558"/>
    </row>
    <row r="3559" ht="12.75">
      <c r="L3559"/>
    </row>
    <row r="3560" ht="12.75">
      <c r="L3560"/>
    </row>
    <row r="3561" ht="12.75">
      <c r="L3561"/>
    </row>
    <row r="3562" ht="12.75">
      <c r="L3562"/>
    </row>
    <row r="3563" ht="12.75">
      <c r="L3563"/>
    </row>
    <row r="3568" ht="12.75">
      <c r="L3568"/>
    </row>
    <row r="3569" ht="12.75">
      <c r="L3569"/>
    </row>
    <row r="3570" ht="12.75">
      <c r="L3570"/>
    </row>
    <row r="3574" ht="12.75">
      <c r="L3574"/>
    </row>
  </sheetData>
  <hyperlinks>
    <hyperlink ref="Q2" r:id="rId1" display="fborcher@cern.ch"/>
    <hyperlink ref="Q3:Q23" r:id="rId2" display="fborcher@cern.ch"/>
  </hyperlinks>
  <printOptions/>
  <pageMargins left="0.75" right="0.75" top="1" bottom="1" header="0.5" footer="0.5"/>
  <pageSetup fitToWidth="3" horizontalDpi="600" verticalDpi="600" orientation="landscape" paperSize="9" r:id="rId5"/>
  <headerFooter alignWithMargins="0">
    <oddHeader>&amp;L&amp;F&amp;C&amp;A&amp;RPrinted at &amp;T on &amp;D</oddHeader>
    <oddFooter>&amp;L&amp;Z&amp;CPage &amp;P of &amp;N&amp;RFred Borcherding</oddFooter>
  </headerFooter>
  <legacyDrawing r:id="rId4"/>
</worksheet>
</file>

<file path=xl/worksheets/sheet3.xml><?xml version="1.0" encoding="utf-8"?>
<worksheet xmlns="http://schemas.openxmlformats.org/spreadsheetml/2006/main" xmlns:r="http://schemas.openxmlformats.org/officeDocument/2006/relationships">
  <sheetPr codeName="Sheet3">
    <pageSetUpPr fitToPage="1"/>
  </sheetPr>
  <dimension ref="A1:N31"/>
  <sheetViews>
    <sheetView tabSelected="1" workbookViewId="0" topLeftCell="M1">
      <selection activeCell="L3" sqref="L3"/>
    </sheetView>
  </sheetViews>
  <sheetFormatPr defaultColWidth="9.140625" defaultRowHeight="12.75"/>
  <cols>
    <col min="1" max="1" width="11.7109375" style="25" customWidth="1"/>
    <col min="2" max="2" width="10.421875" style="25" customWidth="1"/>
    <col min="3" max="3" width="2.57421875" style="25" customWidth="1"/>
    <col min="4" max="4" width="10.7109375" style="25" customWidth="1"/>
    <col min="5" max="5" width="9.28125" style="25" customWidth="1"/>
    <col min="6" max="6" width="7.421875" style="0" customWidth="1"/>
    <col min="7" max="7" width="11.421875" style="0" customWidth="1"/>
    <col min="8" max="8" width="10.57421875" style="0" customWidth="1"/>
    <col min="9" max="9" width="2.8515625" style="0" customWidth="1"/>
    <col min="11" max="11" width="11.28125" style="0" customWidth="1"/>
    <col min="14" max="14" width="72.8515625" style="0" customWidth="1"/>
  </cols>
  <sheetData>
    <row r="1" spans="1:14" ht="52.5" customHeight="1" thickBot="1">
      <c r="A1" s="32" t="s">
        <v>213</v>
      </c>
      <c r="B1" s="33" t="s">
        <v>88</v>
      </c>
      <c r="C1" s="35"/>
      <c r="D1" s="32" t="s">
        <v>213</v>
      </c>
      <c r="E1" s="33" t="s">
        <v>88</v>
      </c>
      <c r="F1" s="38"/>
      <c r="G1" s="33" t="s">
        <v>88</v>
      </c>
      <c r="H1" s="34" t="s">
        <v>213</v>
      </c>
      <c r="I1" s="35"/>
      <c r="J1" s="33" t="s">
        <v>88</v>
      </c>
      <c r="K1" s="34" t="s">
        <v>213</v>
      </c>
      <c r="N1" t="str">
        <f aca="true" t="shared" si="0" ref="N1:N30">CONCATENATE("| ",A1," | ",B1," | | ",D1," | ",E1," |   | ",G1," | ",H1," | | ",J1," | ",K1," |")</f>
        <v>| Location Name | Crate Name | | Location Name | Crate Name |   | Crate Name | Location Name | | Crate Name | Location Name |</v>
      </c>
    </row>
    <row r="2" spans="1:14" ht="13.5" thickTop="1">
      <c r="A2" s="24" t="s">
        <v>51</v>
      </c>
      <c r="B2" s="25" t="s">
        <v>76</v>
      </c>
      <c r="C2" s="36"/>
      <c r="D2" s="24" t="s">
        <v>186</v>
      </c>
      <c r="E2" s="25" t="s">
        <v>89</v>
      </c>
      <c r="F2" s="39"/>
      <c r="G2" s="26" t="s">
        <v>89</v>
      </c>
      <c r="H2" s="27" t="s">
        <v>186</v>
      </c>
      <c r="I2" s="36"/>
      <c r="J2" s="26" t="s">
        <v>110</v>
      </c>
      <c r="K2" s="27" t="s">
        <v>194</v>
      </c>
      <c r="N2" t="str">
        <f t="shared" si="0"/>
        <v>| VME+1/10 | X1U31b | | VME-1/10 | X1E31b |   | X1E31b | VME-1/10 | | X3S31c  | VME-1/7 |</v>
      </c>
    </row>
    <row r="3" spans="1:14" ht="12.75">
      <c r="A3" s="24" t="s">
        <v>52</v>
      </c>
      <c r="B3" s="25" t="s">
        <v>77</v>
      </c>
      <c r="C3" s="36"/>
      <c r="D3" s="24" t="s">
        <v>187</v>
      </c>
      <c r="E3" s="25" t="s">
        <v>90</v>
      </c>
      <c r="F3" s="39"/>
      <c r="G3" s="26" t="s">
        <v>90</v>
      </c>
      <c r="H3" s="27" t="s">
        <v>187</v>
      </c>
      <c r="I3" s="36"/>
      <c r="J3" s="26" t="s">
        <v>111</v>
      </c>
      <c r="K3" s="27" t="s">
        <v>193</v>
      </c>
      <c r="N3" t="str">
        <f t="shared" si="0"/>
        <v>| VME+1/11 | X1U31d | | VME-1/11 | X1E31d |   | X1E31d | VME-1/11 | | X3S31g | VME-1/6 |</v>
      </c>
    </row>
    <row r="4" spans="1:14" ht="12.75">
      <c r="A4" s="24" t="s">
        <v>43</v>
      </c>
      <c r="B4" s="25" t="s">
        <v>252</v>
      </c>
      <c r="C4" s="36"/>
      <c r="D4" s="24" t="s">
        <v>214</v>
      </c>
      <c r="E4" s="25" t="s">
        <v>258</v>
      </c>
      <c r="F4" s="39"/>
      <c r="G4" s="26" t="s">
        <v>91</v>
      </c>
      <c r="H4" s="27" t="s">
        <v>68</v>
      </c>
      <c r="I4" s="36"/>
      <c r="J4" s="26" t="s">
        <v>112</v>
      </c>
      <c r="K4" s="27" t="s">
        <v>146</v>
      </c>
      <c r="N4" t="str">
        <f t="shared" si="0"/>
        <v>| VME+1/12 | X3J31c | | VME-1/12 | X3V31c |   | X1E41b | VME-3/5 | | X3S41e | VME-2/3 |</v>
      </c>
    </row>
    <row r="5" spans="1:14" ht="12.75">
      <c r="A5" s="24" t="s">
        <v>39</v>
      </c>
      <c r="B5" s="25" t="s">
        <v>106</v>
      </c>
      <c r="C5" s="36"/>
      <c r="D5" s="24" t="s">
        <v>211</v>
      </c>
      <c r="E5" s="25" t="s">
        <v>116</v>
      </c>
      <c r="F5" s="39"/>
      <c r="G5" s="26" t="s">
        <v>92</v>
      </c>
      <c r="H5" s="27" t="s">
        <v>67</v>
      </c>
      <c r="I5" s="36"/>
      <c r="J5" s="26" t="s">
        <v>113</v>
      </c>
      <c r="K5" s="27" t="s">
        <v>147</v>
      </c>
      <c r="N5" t="str">
        <f t="shared" si="0"/>
        <v>| VME+1/1 | X3J31f | | VME-1/1 | X3V31f |   | X1E41d | VME-2/5 | | X3S41g | VME-3/3 |</v>
      </c>
    </row>
    <row r="6" spans="1:14" ht="13.5" thickBot="1">
      <c r="A6" s="24" t="s">
        <v>40</v>
      </c>
      <c r="B6" s="25" t="s">
        <v>70</v>
      </c>
      <c r="C6" s="36"/>
      <c r="D6" s="24" t="s">
        <v>224</v>
      </c>
      <c r="E6" s="25" t="s">
        <v>120</v>
      </c>
      <c r="F6" s="39"/>
      <c r="G6" s="30" t="s">
        <v>93</v>
      </c>
      <c r="H6" s="31" t="s">
        <v>222</v>
      </c>
      <c r="I6" s="36"/>
      <c r="J6" s="30" t="s">
        <v>114</v>
      </c>
      <c r="K6" s="31" t="s">
        <v>63</v>
      </c>
      <c r="N6" t="str">
        <f t="shared" si="0"/>
        <v>| VME+1/2 | X5U31b | | VME-1/2 | X5E31b |   | X1E51c  | VME-4/5 | | X3S51e | VME-4/3 |</v>
      </c>
    </row>
    <row r="7" spans="1:14" ht="13.5" thickBot="1">
      <c r="A7" s="28" t="s">
        <v>41</v>
      </c>
      <c r="B7" s="29" t="s">
        <v>71</v>
      </c>
      <c r="C7" s="36"/>
      <c r="D7" s="28" t="s">
        <v>225</v>
      </c>
      <c r="E7" s="29" t="s">
        <v>121</v>
      </c>
      <c r="F7" s="39"/>
      <c r="G7" s="26" t="s">
        <v>94</v>
      </c>
      <c r="H7" s="27" t="s">
        <v>216</v>
      </c>
      <c r="I7" s="36"/>
      <c r="J7" s="26" t="s">
        <v>115</v>
      </c>
      <c r="K7" s="27" t="s">
        <v>214</v>
      </c>
      <c r="N7" t="str">
        <f t="shared" si="0"/>
        <v>| VME+1/3 | X5U31d | | VME-1/3 | X5E31d |   | X1L31b | VME-1/9 | | X3V31c  | VME-1/12 |</v>
      </c>
    </row>
    <row r="8" spans="1:14" ht="12.75">
      <c r="A8" s="24" t="s">
        <v>145</v>
      </c>
      <c r="B8" s="25" t="s">
        <v>72</v>
      </c>
      <c r="C8" s="36"/>
      <c r="D8" s="24" t="s">
        <v>218</v>
      </c>
      <c r="E8" s="25" t="s">
        <v>125</v>
      </c>
      <c r="F8" s="39"/>
      <c r="G8" s="26" t="s">
        <v>95</v>
      </c>
      <c r="H8" s="27" t="s">
        <v>217</v>
      </c>
      <c r="I8" s="36"/>
      <c r="J8" s="26" t="s">
        <v>116</v>
      </c>
      <c r="K8" s="27" t="s">
        <v>211</v>
      </c>
      <c r="N8" t="str">
        <f t="shared" si="0"/>
        <v>| VME+1/4 | X5R31d | | VME-1/4 | X5L31d |   | X1L31d | VME-1/8 | | X3V31f | VME-1/1 |</v>
      </c>
    </row>
    <row r="9" spans="1:14" ht="12.75">
      <c r="A9" s="24" t="s">
        <v>38</v>
      </c>
      <c r="B9" s="25" t="s">
        <v>73</v>
      </c>
      <c r="C9" s="36"/>
      <c r="D9" s="24" t="s">
        <v>192</v>
      </c>
      <c r="E9" s="25" t="s">
        <v>124</v>
      </c>
      <c r="F9" s="39"/>
      <c r="G9" s="26" t="s">
        <v>96</v>
      </c>
      <c r="H9" s="27" t="s">
        <v>65</v>
      </c>
      <c r="I9" s="36"/>
      <c r="J9" s="26" t="s">
        <v>117</v>
      </c>
      <c r="K9" s="27" t="s">
        <v>212</v>
      </c>
      <c r="N9" t="str">
        <f t="shared" si="0"/>
        <v>| VME+1/5 | X5R31b | | VME-1/5 | X5L31b |   | X1L41b | VME-2/4 | | X3V41c  | VME-3/6 |</v>
      </c>
    </row>
    <row r="10" spans="1:14" ht="12.75">
      <c r="A10" s="24" t="s">
        <v>44</v>
      </c>
      <c r="B10" s="25" t="s">
        <v>101</v>
      </c>
      <c r="C10" s="36"/>
      <c r="D10" s="24" t="s">
        <v>193</v>
      </c>
      <c r="E10" s="25" t="s">
        <v>111</v>
      </c>
      <c r="F10" s="39"/>
      <c r="G10" s="26" t="s">
        <v>97</v>
      </c>
      <c r="H10" s="27" t="s">
        <v>66</v>
      </c>
      <c r="I10" s="36"/>
      <c r="J10" s="26" t="s">
        <v>118</v>
      </c>
      <c r="K10" s="27" t="s">
        <v>219</v>
      </c>
      <c r="N10" t="str">
        <f t="shared" si="0"/>
        <v>| VME+1/6 | X3A31g | | VME-1/6 | X3S31g |   | X1L41d | VME-3/4 | | X3V41e | VME-2/6 |</v>
      </c>
    </row>
    <row r="11" spans="1:14" ht="13.5" thickBot="1">
      <c r="A11" s="24" t="s">
        <v>42</v>
      </c>
      <c r="B11" s="25" t="s">
        <v>253</v>
      </c>
      <c r="C11" s="36"/>
      <c r="D11" s="24" t="s">
        <v>194</v>
      </c>
      <c r="E11" s="25" t="s">
        <v>259</v>
      </c>
      <c r="F11" s="39"/>
      <c r="G11" s="30" t="s">
        <v>98</v>
      </c>
      <c r="H11" s="31" t="s">
        <v>221</v>
      </c>
      <c r="I11" s="36"/>
      <c r="J11" s="30" t="s">
        <v>119</v>
      </c>
      <c r="K11" s="31" t="s">
        <v>62</v>
      </c>
      <c r="N11" t="str">
        <f t="shared" si="0"/>
        <v>| VME+1/7 | X3A31c | | VME-1/7 | X3S31c |   | X1L51g | VME-4/4 | | X3V51c  | VME-4/6 |</v>
      </c>
    </row>
    <row r="12" spans="1:14" ht="12.75">
      <c r="A12" s="24" t="s">
        <v>132</v>
      </c>
      <c r="B12" s="25" t="s">
        <v>74</v>
      </c>
      <c r="C12" s="36"/>
      <c r="D12" s="24" t="s">
        <v>217</v>
      </c>
      <c r="E12" s="25" t="s">
        <v>95</v>
      </c>
      <c r="F12" s="39"/>
      <c r="G12" s="26" t="s">
        <v>75</v>
      </c>
      <c r="H12" s="27" t="s">
        <v>133</v>
      </c>
      <c r="I12" s="36"/>
      <c r="J12" s="26" t="s">
        <v>120</v>
      </c>
      <c r="K12" s="27" t="s">
        <v>224</v>
      </c>
      <c r="N12" t="str">
        <f t="shared" si="0"/>
        <v>| VME+1/8 | X1R31d | | VME-1/8 | X1L31d |   | X1R31b | VME+1/9 | | X5E31b | VME-1/2 |</v>
      </c>
    </row>
    <row r="13" spans="1:14" ht="13.5" thickBot="1">
      <c r="A13" s="28" t="s">
        <v>133</v>
      </c>
      <c r="B13" s="29" t="s">
        <v>75</v>
      </c>
      <c r="C13" s="36"/>
      <c r="D13" s="28" t="s">
        <v>216</v>
      </c>
      <c r="E13" s="29" t="s">
        <v>94</v>
      </c>
      <c r="F13" s="39"/>
      <c r="G13" s="26" t="s">
        <v>74</v>
      </c>
      <c r="H13" s="27" t="s">
        <v>132</v>
      </c>
      <c r="I13" s="36"/>
      <c r="J13" s="26" t="s">
        <v>121</v>
      </c>
      <c r="K13" s="27" t="s">
        <v>225</v>
      </c>
      <c r="N13" t="str">
        <f t="shared" si="0"/>
        <v>| VME+1/9 | X1R31b | | VME-1/9 | X1L31b |   | X1R31d | VME+1/8 | | X5E31d | VME-1/3 |</v>
      </c>
    </row>
    <row r="14" spans="1:14" ht="12.75">
      <c r="A14" s="24" t="s">
        <v>48</v>
      </c>
      <c r="B14" s="25" t="s">
        <v>129</v>
      </c>
      <c r="C14" s="36"/>
      <c r="D14" s="24" t="s">
        <v>188</v>
      </c>
      <c r="E14" s="25" t="s">
        <v>122</v>
      </c>
      <c r="F14" s="39"/>
      <c r="G14" s="26" t="s">
        <v>80</v>
      </c>
      <c r="H14" s="27" t="s">
        <v>171</v>
      </c>
      <c r="I14" s="36"/>
      <c r="J14" s="26" t="s">
        <v>223</v>
      </c>
      <c r="K14" s="27" t="s">
        <v>172</v>
      </c>
      <c r="N14" t="str">
        <f t="shared" si="0"/>
        <v>| VME+2/1 | X5U41d | | VME-2/1 | X5E41d |   | X1R41b | VME+2/4 | | X5E41b | VME-3/1 |</v>
      </c>
    </row>
    <row r="15" spans="1:14" ht="12.75">
      <c r="A15" s="24" t="s">
        <v>46</v>
      </c>
      <c r="B15" s="25" t="s">
        <v>79</v>
      </c>
      <c r="C15" s="36"/>
      <c r="D15" s="24" t="s">
        <v>190</v>
      </c>
      <c r="E15" s="25" t="s">
        <v>127</v>
      </c>
      <c r="F15" s="39"/>
      <c r="G15" s="26" t="s">
        <v>83</v>
      </c>
      <c r="H15" s="27" t="s">
        <v>131</v>
      </c>
      <c r="I15" s="36"/>
      <c r="J15" s="26" t="s">
        <v>122</v>
      </c>
      <c r="K15" s="27" t="s">
        <v>188</v>
      </c>
      <c r="N15" t="str">
        <f t="shared" si="0"/>
        <v>| VME+2/2 | X5R41d | | VME-2/2 | X5L41d |   | X1R41d | VME+3/4 | | X5E41d | VME-2/1 |</v>
      </c>
    </row>
    <row r="16" spans="1:14" ht="13.5" thickBot="1">
      <c r="A16" s="24" t="s">
        <v>47</v>
      </c>
      <c r="B16" s="25" t="s">
        <v>103</v>
      </c>
      <c r="C16" s="36"/>
      <c r="D16" s="24" t="s">
        <v>146</v>
      </c>
      <c r="E16" s="25" t="s">
        <v>112</v>
      </c>
      <c r="F16" s="39"/>
      <c r="G16" s="30" t="s">
        <v>87</v>
      </c>
      <c r="H16" s="31" t="s">
        <v>140</v>
      </c>
      <c r="I16" s="36"/>
      <c r="J16" s="30" t="s">
        <v>123</v>
      </c>
      <c r="K16" s="31" t="s">
        <v>130</v>
      </c>
      <c r="N16" t="str">
        <f t="shared" si="0"/>
        <v>| VME+2/3 | X3A41h | | VME-2/3 | X3S41e |   | X1R51g | VME+4/4 | | X5E51c  | VME-4/1 |</v>
      </c>
    </row>
    <row r="17" spans="1:14" ht="12.75">
      <c r="A17" s="24" t="s">
        <v>171</v>
      </c>
      <c r="B17" s="25" t="s">
        <v>80</v>
      </c>
      <c r="C17" s="36"/>
      <c r="D17" s="24" t="s">
        <v>65</v>
      </c>
      <c r="E17" s="25" t="s">
        <v>96</v>
      </c>
      <c r="F17" s="39"/>
      <c r="G17" s="26" t="s">
        <v>76</v>
      </c>
      <c r="H17" s="27" t="s">
        <v>51</v>
      </c>
      <c r="I17" s="36"/>
      <c r="J17" s="26" t="s">
        <v>124</v>
      </c>
      <c r="K17" s="27" t="s">
        <v>192</v>
      </c>
      <c r="N17" t="str">
        <f t="shared" si="0"/>
        <v>| VME+2/4 | X1R41b | | VME-2/4 | X1L41b |   | X1U31b | VME+1/10 | | X5L31b | VME-1/5 |</v>
      </c>
    </row>
    <row r="18" spans="1:14" ht="12.75">
      <c r="A18" s="24" t="s">
        <v>175</v>
      </c>
      <c r="B18" s="25" t="s">
        <v>81</v>
      </c>
      <c r="C18" s="36"/>
      <c r="D18" s="24" t="s">
        <v>67</v>
      </c>
      <c r="E18" s="25" t="s">
        <v>92</v>
      </c>
      <c r="F18" s="39"/>
      <c r="G18" s="26" t="s">
        <v>77</v>
      </c>
      <c r="H18" s="27" t="s">
        <v>52</v>
      </c>
      <c r="I18" s="36"/>
      <c r="J18" s="26" t="s">
        <v>125</v>
      </c>
      <c r="K18" s="27" t="s">
        <v>218</v>
      </c>
      <c r="N18" t="str">
        <f t="shared" si="0"/>
        <v>| VME+2/5 | X1U41d | | VME-2/5 | X1E41d |   | X1U31d | VME+1/11 | | X5L31d | VME-1/4 |</v>
      </c>
    </row>
    <row r="19" spans="1:14" ht="13.5" thickBot="1">
      <c r="A19" s="28" t="s">
        <v>45</v>
      </c>
      <c r="B19" s="29" t="s">
        <v>107</v>
      </c>
      <c r="C19" s="36"/>
      <c r="D19" s="28" t="s">
        <v>219</v>
      </c>
      <c r="E19" s="29" t="s">
        <v>118</v>
      </c>
      <c r="F19" s="39"/>
      <c r="G19" s="26" t="s">
        <v>84</v>
      </c>
      <c r="H19" s="27" t="s">
        <v>174</v>
      </c>
      <c r="I19" s="36"/>
      <c r="J19" s="26" t="s">
        <v>126</v>
      </c>
      <c r="K19" s="27" t="s">
        <v>173</v>
      </c>
      <c r="N19" t="str">
        <f t="shared" si="0"/>
        <v>| VME+2/6 | X3J41b | | VME-2/6 | X3V41e |   | X1U41b | VME+3/5 | | X5L41b | VME-3/2 |</v>
      </c>
    </row>
    <row r="20" spans="1:14" ht="12.75">
      <c r="A20" s="24" t="s">
        <v>36</v>
      </c>
      <c r="B20" s="25" t="s">
        <v>78</v>
      </c>
      <c r="C20" s="36"/>
      <c r="D20" s="24" t="s">
        <v>172</v>
      </c>
      <c r="E20" s="25" t="s">
        <v>223</v>
      </c>
      <c r="F20" s="39"/>
      <c r="G20" s="26" t="s">
        <v>81</v>
      </c>
      <c r="H20" s="27" t="s">
        <v>175</v>
      </c>
      <c r="I20" s="36"/>
      <c r="J20" s="26" t="s">
        <v>127</v>
      </c>
      <c r="K20" s="27" t="s">
        <v>190</v>
      </c>
      <c r="N20" t="str">
        <f t="shared" si="0"/>
        <v>| VME+3/1 | X5U41b | | VME-3/1 | X5E41b |   | X1U41d | VME+2/5 | | X5L41d | VME-2/2 |</v>
      </c>
    </row>
    <row r="21" spans="1:14" ht="13.5" thickBot="1">
      <c r="A21" s="24" t="s">
        <v>49</v>
      </c>
      <c r="B21" s="25" t="s">
        <v>82</v>
      </c>
      <c r="C21" s="36"/>
      <c r="D21" s="24" t="s">
        <v>173</v>
      </c>
      <c r="E21" s="25" t="s">
        <v>126</v>
      </c>
      <c r="F21" s="39"/>
      <c r="G21" s="30" t="s">
        <v>99</v>
      </c>
      <c r="H21" s="31" t="s">
        <v>139</v>
      </c>
      <c r="I21" s="36"/>
      <c r="J21" s="30" t="s">
        <v>128</v>
      </c>
      <c r="K21" s="31" t="s">
        <v>220</v>
      </c>
      <c r="N21" t="str">
        <f t="shared" si="0"/>
        <v>| VME+3/2 | X5R41b | | VME-3/2 | X5L41b |   | X1U51c  | VME+4/5 | | X5L51c  | VME-4/2 |</v>
      </c>
    </row>
    <row r="22" spans="1:14" ht="12.75">
      <c r="A22" s="24" t="s">
        <v>24</v>
      </c>
      <c r="B22" s="25" t="s">
        <v>102</v>
      </c>
      <c r="C22" s="36"/>
      <c r="D22" s="24" t="s">
        <v>147</v>
      </c>
      <c r="E22" s="25" t="s">
        <v>113</v>
      </c>
      <c r="F22" s="39"/>
      <c r="G22" s="26" t="s">
        <v>100</v>
      </c>
      <c r="H22" s="27" t="s">
        <v>42</v>
      </c>
      <c r="I22" s="36"/>
      <c r="J22" s="26" t="s">
        <v>73</v>
      </c>
      <c r="K22" s="27" t="s">
        <v>38</v>
      </c>
      <c r="N22" t="str">
        <f t="shared" si="0"/>
        <v>| VME+3/3 | X3A41f | | VME-3/3 | X3S41g |   | X3A31c  | VME+1/7 | | X5R31b | VME+1/5 |</v>
      </c>
    </row>
    <row r="23" spans="1:14" ht="12.75">
      <c r="A23" s="24" t="s">
        <v>131</v>
      </c>
      <c r="B23" s="25" t="s">
        <v>83</v>
      </c>
      <c r="C23" s="36"/>
      <c r="D23" s="24" t="s">
        <v>66</v>
      </c>
      <c r="E23" s="25" t="s">
        <v>97</v>
      </c>
      <c r="F23" s="39"/>
      <c r="G23" s="26" t="s">
        <v>101</v>
      </c>
      <c r="H23" s="27" t="s">
        <v>44</v>
      </c>
      <c r="I23" s="36"/>
      <c r="J23" s="26" t="s">
        <v>72</v>
      </c>
      <c r="K23" s="27" t="s">
        <v>145</v>
      </c>
      <c r="N23" t="str">
        <f t="shared" si="0"/>
        <v>| VME+3/4 | X1R41d | | VME-3/4 | X1L41d |   | X3A31g | VME+1/6 | | X5R31d | VME+1/4 |</v>
      </c>
    </row>
    <row r="24" spans="1:14" ht="12.75">
      <c r="A24" s="24" t="s">
        <v>174</v>
      </c>
      <c r="B24" s="25" t="s">
        <v>84</v>
      </c>
      <c r="C24" s="36"/>
      <c r="D24" s="24" t="s">
        <v>68</v>
      </c>
      <c r="E24" s="25" t="s">
        <v>91</v>
      </c>
      <c r="F24" s="39"/>
      <c r="G24" s="26" t="s">
        <v>102</v>
      </c>
      <c r="H24" s="27" t="s">
        <v>24</v>
      </c>
      <c r="I24" s="36"/>
      <c r="J24" s="26" t="s">
        <v>82</v>
      </c>
      <c r="K24" s="27" t="s">
        <v>49</v>
      </c>
      <c r="N24" t="str">
        <f t="shared" si="0"/>
        <v>| VME+3/5 | X1U41b | | VME-3/5 | X1E41b |   | X3A41f | VME+3/3 | | X5R41b | VME+3/2 |</v>
      </c>
    </row>
    <row r="25" spans="1:14" ht="13.5" thickBot="1">
      <c r="A25" s="28" t="s">
        <v>50</v>
      </c>
      <c r="B25" s="29" t="s">
        <v>108</v>
      </c>
      <c r="C25" s="36"/>
      <c r="D25" s="28" t="s">
        <v>212</v>
      </c>
      <c r="E25" s="29" t="s">
        <v>260</v>
      </c>
      <c r="F25" s="39"/>
      <c r="G25" s="26" t="s">
        <v>103</v>
      </c>
      <c r="H25" s="27" t="s">
        <v>47</v>
      </c>
      <c r="I25" s="36"/>
      <c r="J25" s="26" t="s">
        <v>79</v>
      </c>
      <c r="K25" s="27" t="s">
        <v>46</v>
      </c>
      <c r="N25" t="str">
        <f t="shared" si="0"/>
        <v>| VME+3/6 | X3J41d | | VME-3/6 | X3V41c |   | X3A41h | VME+2/3 | | X5R41d | VME+2/2 |</v>
      </c>
    </row>
    <row r="26" spans="1:14" ht="13.5" thickBot="1">
      <c r="A26" s="24" t="s">
        <v>25</v>
      </c>
      <c r="B26" s="25" t="s">
        <v>254</v>
      </c>
      <c r="C26" s="36"/>
      <c r="D26" s="24" t="s">
        <v>130</v>
      </c>
      <c r="E26" s="25" t="s">
        <v>261</v>
      </c>
      <c r="F26" s="39"/>
      <c r="G26" s="30" t="s">
        <v>104</v>
      </c>
      <c r="H26" s="31" t="s">
        <v>26</v>
      </c>
      <c r="I26" s="36"/>
      <c r="J26" s="30" t="s">
        <v>86</v>
      </c>
      <c r="K26" s="31" t="s">
        <v>27</v>
      </c>
      <c r="N26" t="str">
        <f t="shared" si="0"/>
        <v>| VME+4/1 | X5U51c | | VME-4/1 | X5E51c |   | X3A51j | VME+4/3 | | X5R51c  | VME+4/2 |</v>
      </c>
    </row>
    <row r="27" spans="1:14" ht="12.75">
      <c r="A27" s="24" t="s">
        <v>27</v>
      </c>
      <c r="B27" s="25" t="s">
        <v>255</v>
      </c>
      <c r="C27" s="36"/>
      <c r="D27" s="24" t="s">
        <v>220</v>
      </c>
      <c r="E27" s="25" t="s">
        <v>262</v>
      </c>
      <c r="F27" s="39"/>
      <c r="G27" s="26" t="s">
        <v>105</v>
      </c>
      <c r="H27" s="27" t="s">
        <v>43</v>
      </c>
      <c r="I27" s="36"/>
      <c r="J27" s="26" t="s">
        <v>70</v>
      </c>
      <c r="K27" s="27" t="s">
        <v>40</v>
      </c>
      <c r="N27" t="str">
        <f t="shared" si="0"/>
        <v>| VME+4/2 | X5R51c | | VME-4/2 | X5L51c |   | X3J31c  | VME+1/12 | | X5U31b | VME+1/2 |</v>
      </c>
    </row>
    <row r="28" spans="1:14" ht="12.75">
      <c r="A28" s="24" t="s">
        <v>26</v>
      </c>
      <c r="B28" s="25" t="s">
        <v>104</v>
      </c>
      <c r="C28" s="36"/>
      <c r="D28" s="24" t="s">
        <v>63</v>
      </c>
      <c r="E28" s="25" t="s">
        <v>114</v>
      </c>
      <c r="F28" s="39"/>
      <c r="G28" s="26" t="s">
        <v>106</v>
      </c>
      <c r="H28" s="27" t="s">
        <v>39</v>
      </c>
      <c r="I28" s="36"/>
      <c r="J28" s="26" t="s">
        <v>71</v>
      </c>
      <c r="K28" s="27" t="s">
        <v>41</v>
      </c>
      <c r="N28" t="str">
        <f t="shared" si="0"/>
        <v>| VME+4/3 | X3A51j | | VME-4/3 | X3S51e |   | X3J31f | VME+1/1 | | X5U31d | VME+1/3 |</v>
      </c>
    </row>
    <row r="29" spans="1:14" ht="12.75">
      <c r="A29" s="24" t="s">
        <v>140</v>
      </c>
      <c r="B29" s="25" t="s">
        <v>87</v>
      </c>
      <c r="C29" s="36"/>
      <c r="D29" s="24" t="s">
        <v>221</v>
      </c>
      <c r="E29" s="25" t="s">
        <v>98</v>
      </c>
      <c r="F29" s="39"/>
      <c r="G29" s="26" t="s">
        <v>107</v>
      </c>
      <c r="H29" s="27" t="s">
        <v>45</v>
      </c>
      <c r="I29" s="36"/>
      <c r="J29" s="26" t="s">
        <v>78</v>
      </c>
      <c r="K29" s="27" t="s">
        <v>36</v>
      </c>
      <c r="N29" t="str">
        <f t="shared" si="0"/>
        <v>| VME+4/4 | X1R51g | | VME-4/4 | X1L51g |   | X3J41b | VME+2/6 | | X5U41b | VME+3/1 |</v>
      </c>
    </row>
    <row r="30" spans="1:14" ht="12.75">
      <c r="A30" s="24" t="s">
        <v>139</v>
      </c>
      <c r="B30" s="25" t="s">
        <v>256</v>
      </c>
      <c r="C30" s="36"/>
      <c r="D30" s="24" t="s">
        <v>222</v>
      </c>
      <c r="E30" s="25" t="s">
        <v>263</v>
      </c>
      <c r="F30" s="39"/>
      <c r="G30" s="26" t="s">
        <v>108</v>
      </c>
      <c r="H30" s="27" t="s">
        <v>50</v>
      </c>
      <c r="I30" s="36"/>
      <c r="J30" s="26" t="s">
        <v>129</v>
      </c>
      <c r="K30" s="27" t="s">
        <v>48</v>
      </c>
      <c r="N30" t="str">
        <f t="shared" si="0"/>
        <v>| VME+4/5 | X1U51c | | VME-4/5 | X1E51c |   | X3J41d | VME+3/6 | | X5U41d | VME+2/1 |</v>
      </c>
    </row>
    <row r="31" spans="1:14" ht="13.5" thickBot="1">
      <c r="A31" s="28" t="s">
        <v>28</v>
      </c>
      <c r="B31" s="29" t="s">
        <v>257</v>
      </c>
      <c r="C31" s="37"/>
      <c r="D31" s="28" t="s">
        <v>62</v>
      </c>
      <c r="E31" s="29" t="s">
        <v>264</v>
      </c>
      <c r="F31" s="40"/>
      <c r="G31" s="30" t="s">
        <v>109</v>
      </c>
      <c r="H31" s="31" t="s">
        <v>28</v>
      </c>
      <c r="I31" s="37"/>
      <c r="J31" s="30" t="s">
        <v>85</v>
      </c>
      <c r="K31" s="31" t="s">
        <v>25</v>
      </c>
      <c r="N31" t="str">
        <f>CONCATENATE("| ",A31," | ",B31," | | ",D31," | ",E31," |   | ",G31," | ",H31," | | ",J31," | ",K31," |")</f>
        <v>| VME+4/6 | X3J51c | | VME-4/6 | X3V51c |   | X3J51c  | VME+4/6 | | X5U51c  | VME+4/1 |</v>
      </c>
    </row>
  </sheetData>
  <printOptions/>
  <pageMargins left="0.75" right="0.75" top="1" bottom="1" header="0.5" footer="0.5"/>
  <pageSetup fitToHeight="1" fitToWidth="1" horizontalDpi="600" verticalDpi="600" orientation="landscape" paperSize="9" r:id="rId1"/>
  <headerFooter alignWithMargins="0">
    <oddHeader>&amp;L&amp;F&amp;C&amp;A&amp;RPrinted at &amp;T on &amp;D</oddHeader>
    <oddFooter>&amp;L&amp;Z&amp;CPage &amp;P of &amp;N&amp;RFred Borcherding</oddFooter>
  </headerFooter>
</worksheet>
</file>

<file path=xl/worksheets/sheet4.xml><?xml version="1.0" encoding="utf-8"?>
<worksheet xmlns="http://schemas.openxmlformats.org/spreadsheetml/2006/main" xmlns:r="http://schemas.openxmlformats.org/officeDocument/2006/relationships">
  <sheetPr codeName="Sheet9"/>
  <dimension ref="A1:AC78"/>
  <sheetViews>
    <sheetView workbookViewId="0" topLeftCell="A1">
      <pane xSplit="18300" ySplit="1935" topLeftCell="AH1" activePane="bottomLeft" state="split"/>
      <selection pane="topLeft" activeCell="B410" sqref="B410"/>
      <selection pane="topRight" activeCell="B410" sqref="B410"/>
      <selection pane="bottomLeft" activeCell="K16" sqref="K16"/>
      <selection pane="bottomRight" activeCell="B410" sqref="B410"/>
    </sheetView>
  </sheetViews>
  <sheetFormatPr defaultColWidth="9.140625" defaultRowHeight="12.75"/>
  <cols>
    <col min="1" max="1" width="5.140625" style="0" customWidth="1"/>
    <col min="2" max="2" width="10.140625" style="42" bestFit="1" customWidth="1"/>
    <col min="3" max="3" width="8.7109375" style="4" customWidth="1"/>
    <col min="4" max="4" width="6.421875" style="1" customWidth="1"/>
    <col min="5" max="5" width="7.8515625" style="0" customWidth="1"/>
    <col min="6" max="6" width="7.421875" style="0" customWidth="1"/>
    <col min="7" max="7" width="8.28125" style="0" customWidth="1"/>
    <col min="9" max="9" width="7.140625" style="0" customWidth="1"/>
    <col min="10" max="10" width="11.28125" style="0" customWidth="1"/>
    <col min="11" max="11" width="8.57421875" style="0" customWidth="1"/>
    <col min="12" max="12" width="2.7109375" style="0" customWidth="1"/>
    <col min="13" max="13" width="3.00390625" style="0" customWidth="1"/>
    <col min="14" max="14" width="3.7109375" style="0" customWidth="1"/>
    <col min="15" max="15" width="26.140625" style="0" customWidth="1"/>
    <col min="16" max="16" width="21.7109375" style="0" customWidth="1"/>
    <col min="17" max="17" width="11.28125" style="0" customWidth="1"/>
    <col min="18" max="18" width="14.57421875" style="0" customWidth="1"/>
    <col min="19" max="19" width="6.421875" style="0" customWidth="1"/>
    <col min="20" max="20" width="18.57421875" style="0" customWidth="1"/>
    <col min="21" max="21" width="14.421875" style="0" customWidth="1"/>
    <col min="24" max="24" width="21.421875" style="0" customWidth="1"/>
    <col min="25" max="25" width="10.8515625" style="0" customWidth="1"/>
    <col min="26" max="26" width="10.00390625" style="0" customWidth="1"/>
    <col min="27" max="27" width="5.8515625" style="0" customWidth="1"/>
    <col min="28" max="28" width="12.7109375" style="0" customWidth="1"/>
    <col min="29" max="29" width="10.421875" style="0" customWidth="1"/>
  </cols>
  <sheetData>
    <row r="1" spans="1:29" s="3" customFormat="1" ht="115.5" thickBot="1">
      <c r="A1" s="22" t="s">
        <v>31</v>
      </c>
      <c r="B1" s="41" t="s">
        <v>3</v>
      </c>
      <c r="C1" s="23" t="s">
        <v>11</v>
      </c>
      <c r="D1" s="22" t="s">
        <v>29</v>
      </c>
      <c r="E1" s="22" t="s">
        <v>56</v>
      </c>
      <c r="F1" s="22" t="s">
        <v>57</v>
      </c>
      <c r="G1" s="22" t="s">
        <v>4</v>
      </c>
      <c r="H1" s="22" t="s">
        <v>5</v>
      </c>
      <c r="I1" s="22" t="s">
        <v>6</v>
      </c>
      <c r="J1" s="22" t="s">
        <v>10</v>
      </c>
      <c r="K1" s="22" t="s">
        <v>0</v>
      </c>
      <c r="L1" s="22" t="s">
        <v>1</v>
      </c>
      <c r="M1" s="22" t="s">
        <v>209</v>
      </c>
      <c r="N1" s="22" t="s">
        <v>7</v>
      </c>
      <c r="O1" s="13" t="s">
        <v>8</v>
      </c>
      <c r="P1" s="7" t="s">
        <v>208</v>
      </c>
      <c r="Q1" s="7" t="s">
        <v>195</v>
      </c>
      <c r="R1" s="8" t="s">
        <v>196</v>
      </c>
      <c r="S1" s="9" t="s">
        <v>197</v>
      </c>
      <c r="T1" s="10" t="s">
        <v>64</v>
      </c>
      <c r="U1" s="11" t="s">
        <v>198</v>
      </c>
      <c r="V1" s="11" t="s">
        <v>199</v>
      </c>
      <c r="W1" s="11" t="s">
        <v>200</v>
      </c>
      <c r="X1" s="11" t="s">
        <v>201</v>
      </c>
      <c r="Y1" s="11" t="s">
        <v>202</v>
      </c>
      <c r="Z1" s="11" t="s">
        <v>203</v>
      </c>
      <c r="AA1" s="11" t="s">
        <v>204</v>
      </c>
      <c r="AB1" s="11" t="s">
        <v>205</v>
      </c>
      <c r="AC1" s="11" t="s">
        <v>206</v>
      </c>
    </row>
    <row r="2" spans="1:21" ht="13.5" thickTop="1">
      <c r="A2" s="2">
        <v>1</v>
      </c>
      <c r="B2" s="42">
        <v>0</v>
      </c>
      <c r="C2" s="4" t="s">
        <v>167</v>
      </c>
      <c r="D2" s="2"/>
      <c r="E2">
        <v>32203</v>
      </c>
      <c r="F2">
        <v>2005</v>
      </c>
      <c r="G2" t="s">
        <v>191</v>
      </c>
      <c r="I2" t="s">
        <v>17</v>
      </c>
      <c r="J2" t="s">
        <v>163</v>
      </c>
      <c r="K2" t="s">
        <v>454</v>
      </c>
      <c r="L2" t="s">
        <v>162</v>
      </c>
      <c r="M2" t="s">
        <v>210</v>
      </c>
      <c r="N2">
        <v>1</v>
      </c>
      <c r="O2" t="s">
        <v>164</v>
      </c>
      <c r="P2" s="2" t="str">
        <f>CONCATENATE("3052",TEXT(E2,"000000"),TEXT(F2,"0000"),"1",TEXT(D2,"0000"))</f>
        <v>3052032203200510000</v>
      </c>
      <c r="Q2" t="str">
        <f aca="true" t="shared" si="0" ref="Q2:Q13">CONCATENATE("ME ",C2)</f>
        <v>ME CVC</v>
      </c>
      <c r="R2" t="str">
        <f aca="true" t="shared" si="1" ref="R2:R24">IF(G2="detector",CONCATENATE(K2,L2,N2,M2),G2)</f>
        <v>S1G0zm1F</v>
      </c>
      <c r="S2" s="12" t="s">
        <v>207</v>
      </c>
      <c r="T2" t="s">
        <v>189</v>
      </c>
      <c r="U2" s="2" t="str">
        <f aca="true" t="shared" si="2" ref="U2:U13">CONCATENATE(TEXT(C2,"0000"),TEXT(D2,"0000"))</f>
        <v>CVC0000</v>
      </c>
    </row>
    <row r="3" spans="1:21" ht="12.75">
      <c r="A3" s="2">
        <v>2</v>
      </c>
      <c r="B3" s="42">
        <f aca="true" t="shared" si="3" ref="B3:B13">B2</f>
        <v>0</v>
      </c>
      <c r="C3" s="4" t="s">
        <v>17</v>
      </c>
      <c r="D3" s="2"/>
      <c r="E3" s="21">
        <v>60504</v>
      </c>
      <c r="F3">
        <v>2005</v>
      </c>
      <c r="G3" t="s">
        <v>191</v>
      </c>
      <c r="I3" t="s">
        <v>17</v>
      </c>
      <c r="J3" t="str">
        <f aca="true" t="shared" si="4" ref="J3:J13">J2</f>
        <v>FCTCn</v>
      </c>
      <c r="K3" t="str">
        <f aca="true" t="shared" si="5" ref="K3:K13">K2</f>
        <v>S1G0z</v>
      </c>
      <c r="L3" t="str">
        <f aca="true" t="shared" si="6" ref="L3:L13">L2</f>
        <v>m</v>
      </c>
      <c r="M3" t="s">
        <v>2</v>
      </c>
      <c r="N3">
        <v>1</v>
      </c>
      <c r="O3" t="s">
        <v>166</v>
      </c>
      <c r="P3" s="2" t="str">
        <f aca="true" t="shared" si="7" ref="P3:P63">CONCATENATE("3052",TEXT(E3,"000000"),TEXT(F3,"0000"),"1",TEXT(D3,"0000"))</f>
        <v>3052060504200510000</v>
      </c>
      <c r="Q3" t="str">
        <f t="shared" si="0"/>
        <v>ME FED</v>
      </c>
      <c r="R3" t="str">
        <f t="shared" si="1"/>
        <v>S1G0zm1 </v>
      </c>
      <c r="S3" s="12" t="s">
        <v>207</v>
      </c>
      <c r="T3" t="s">
        <v>189</v>
      </c>
      <c r="U3" s="2" t="str">
        <f t="shared" si="2"/>
        <v>FED0000</v>
      </c>
    </row>
    <row r="4" spans="1:21" ht="12.75">
      <c r="A4" s="2">
        <v>3</v>
      </c>
      <c r="B4" s="42">
        <f t="shared" si="3"/>
        <v>0</v>
      </c>
      <c r="C4" s="4" t="s">
        <v>19</v>
      </c>
      <c r="D4" s="2"/>
      <c r="E4">
        <v>40421</v>
      </c>
      <c r="F4">
        <v>2005</v>
      </c>
      <c r="G4" t="s">
        <v>191</v>
      </c>
      <c r="I4" t="s">
        <v>17</v>
      </c>
      <c r="J4" t="str">
        <f t="shared" si="4"/>
        <v>FCTCn</v>
      </c>
      <c r="K4" t="str">
        <f t="shared" si="5"/>
        <v>S1G0z</v>
      </c>
      <c r="L4" t="str">
        <f t="shared" si="6"/>
        <v>m</v>
      </c>
      <c r="M4" t="s">
        <v>210</v>
      </c>
      <c r="N4">
        <v>4</v>
      </c>
      <c r="O4" t="s">
        <v>19</v>
      </c>
      <c r="P4" s="2" t="str">
        <f t="shared" si="7"/>
        <v>3052040421200510000</v>
      </c>
      <c r="Q4" t="str">
        <f t="shared" si="0"/>
        <v>ME DDU</v>
      </c>
      <c r="R4" t="str">
        <f t="shared" si="1"/>
        <v>S1G0zm4F</v>
      </c>
      <c r="S4" s="12" t="s">
        <v>207</v>
      </c>
      <c r="T4" t="s">
        <v>189</v>
      </c>
      <c r="U4" s="2" t="str">
        <f t="shared" si="2"/>
        <v>DDU0000</v>
      </c>
    </row>
    <row r="5" spans="1:21" ht="12.75">
      <c r="A5" s="2">
        <v>4</v>
      </c>
      <c r="B5" s="42">
        <f t="shared" si="3"/>
        <v>0</v>
      </c>
      <c r="C5" s="4" t="s">
        <v>19</v>
      </c>
      <c r="D5" s="2"/>
      <c r="E5">
        <v>40421</v>
      </c>
      <c r="F5">
        <v>2005</v>
      </c>
      <c r="G5" t="s">
        <v>191</v>
      </c>
      <c r="I5" t="s">
        <v>17</v>
      </c>
      <c r="J5" t="str">
        <f t="shared" si="4"/>
        <v>FCTCn</v>
      </c>
      <c r="K5" t="str">
        <f t="shared" si="5"/>
        <v>S1G0z</v>
      </c>
      <c r="L5" t="str">
        <f t="shared" si="6"/>
        <v>m</v>
      </c>
      <c r="M5" t="s">
        <v>210</v>
      </c>
      <c r="N5">
        <v>5</v>
      </c>
      <c r="O5" t="s">
        <v>19</v>
      </c>
      <c r="P5" s="2" t="str">
        <f t="shared" si="7"/>
        <v>3052040421200510000</v>
      </c>
      <c r="Q5" t="str">
        <f t="shared" si="0"/>
        <v>ME DDU</v>
      </c>
      <c r="R5" t="str">
        <f t="shared" si="1"/>
        <v>S1G0zm5F</v>
      </c>
      <c r="S5" s="12" t="s">
        <v>207</v>
      </c>
      <c r="T5" t="s">
        <v>189</v>
      </c>
      <c r="U5" s="2" t="str">
        <f t="shared" si="2"/>
        <v>DDU0000</v>
      </c>
    </row>
    <row r="6" spans="1:21" ht="12.75">
      <c r="A6" s="2">
        <v>5</v>
      </c>
      <c r="B6" s="42">
        <f t="shared" si="3"/>
        <v>0</v>
      </c>
      <c r="C6" s="4" t="s">
        <v>19</v>
      </c>
      <c r="D6" s="2"/>
      <c r="E6">
        <v>40421</v>
      </c>
      <c r="F6">
        <v>2005</v>
      </c>
      <c r="G6" t="s">
        <v>191</v>
      </c>
      <c r="I6" t="s">
        <v>17</v>
      </c>
      <c r="J6" t="str">
        <f t="shared" si="4"/>
        <v>FCTCn</v>
      </c>
      <c r="K6" t="str">
        <f t="shared" si="5"/>
        <v>S1G0z</v>
      </c>
      <c r="L6" t="str">
        <f t="shared" si="6"/>
        <v>m</v>
      </c>
      <c r="M6" t="s">
        <v>210</v>
      </c>
      <c r="N6">
        <v>6</v>
      </c>
      <c r="O6" t="s">
        <v>19</v>
      </c>
      <c r="P6" s="2" t="str">
        <f t="shared" si="7"/>
        <v>3052040421200510000</v>
      </c>
      <c r="Q6" t="str">
        <f t="shared" si="0"/>
        <v>ME DDU</v>
      </c>
      <c r="R6" t="str">
        <f t="shared" si="1"/>
        <v>S1G0zm6F</v>
      </c>
      <c r="S6" s="12" t="s">
        <v>207</v>
      </c>
      <c r="T6" t="s">
        <v>189</v>
      </c>
      <c r="U6" s="2" t="str">
        <f t="shared" si="2"/>
        <v>DDU0000</v>
      </c>
    </row>
    <row r="7" spans="1:21" ht="12.75">
      <c r="A7" s="2">
        <v>6</v>
      </c>
      <c r="B7" s="42">
        <f t="shared" si="3"/>
        <v>0</v>
      </c>
      <c r="C7" s="4" t="s">
        <v>19</v>
      </c>
      <c r="D7" s="2"/>
      <c r="E7">
        <v>40421</v>
      </c>
      <c r="F7">
        <v>2005</v>
      </c>
      <c r="G7" t="s">
        <v>191</v>
      </c>
      <c r="I7" t="s">
        <v>17</v>
      </c>
      <c r="J7" t="str">
        <f t="shared" si="4"/>
        <v>FCTCn</v>
      </c>
      <c r="K7" t="str">
        <f t="shared" si="5"/>
        <v>S1G0z</v>
      </c>
      <c r="L7" t="str">
        <f t="shared" si="6"/>
        <v>m</v>
      </c>
      <c r="M7" t="s">
        <v>210</v>
      </c>
      <c r="N7">
        <v>7</v>
      </c>
      <c r="O7" t="s">
        <v>19</v>
      </c>
      <c r="P7" s="2" t="str">
        <f t="shared" si="7"/>
        <v>3052040421200510000</v>
      </c>
      <c r="Q7" t="str">
        <f t="shared" si="0"/>
        <v>ME DDU</v>
      </c>
      <c r="R7" t="str">
        <f t="shared" si="1"/>
        <v>S1G0zm7F</v>
      </c>
      <c r="S7" s="12" t="s">
        <v>207</v>
      </c>
      <c r="T7" t="s">
        <v>189</v>
      </c>
      <c r="U7" s="2" t="str">
        <f t="shared" si="2"/>
        <v>DDU0000</v>
      </c>
    </row>
    <row r="8" spans="1:21" ht="12.75">
      <c r="A8" s="2">
        <v>7</v>
      </c>
      <c r="B8" s="42">
        <f t="shared" si="3"/>
        <v>0</v>
      </c>
      <c r="C8" s="4" t="s">
        <v>18</v>
      </c>
      <c r="D8" s="2"/>
      <c r="E8">
        <v>40303</v>
      </c>
      <c r="F8">
        <v>2005</v>
      </c>
      <c r="G8" t="s">
        <v>191</v>
      </c>
      <c r="I8" t="s">
        <v>17</v>
      </c>
      <c r="J8" t="str">
        <f t="shared" si="4"/>
        <v>FCTCn</v>
      </c>
      <c r="K8" t="str">
        <f t="shared" si="5"/>
        <v>S1G0z</v>
      </c>
      <c r="L8" t="str">
        <f t="shared" si="6"/>
        <v>m</v>
      </c>
      <c r="M8" t="s">
        <v>210</v>
      </c>
      <c r="N8">
        <v>8</v>
      </c>
      <c r="O8" t="s">
        <v>165</v>
      </c>
      <c r="P8" s="2" t="str">
        <f t="shared" si="7"/>
        <v>3052040303200510000</v>
      </c>
      <c r="Q8" t="str">
        <f t="shared" si="0"/>
        <v>ME DCC</v>
      </c>
      <c r="R8" t="str">
        <f t="shared" si="1"/>
        <v>S1G0zm8F</v>
      </c>
      <c r="S8" s="12" t="s">
        <v>207</v>
      </c>
      <c r="T8" t="s">
        <v>189</v>
      </c>
      <c r="U8" s="2" t="str">
        <f t="shared" si="2"/>
        <v>DCC0000</v>
      </c>
    </row>
    <row r="9" spans="1:21" ht="12.75">
      <c r="A9" s="2">
        <v>8</v>
      </c>
      <c r="B9" s="42">
        <f t="shared" si="3"/>
        <v>0</v>
      </c>
      <c r="C9" s="4" t="s">
        <v>19</v>
      </c>
      <c r="D9" s="2"/>
      <c r="E9">
        <v>40421</v>
      </c>
      <c r="F9">
        <v>2005</v>
      </c>
      <c r="G9" t="s">
        <v>191</v>
      </c>
      <c r="I9" t="s">
        <v>17</v>
      </c>
      <c r="J9" t="str">
        <f t="shared" si="4"/>
        <v>FCTCn</v>
      </c>
      <c r="K9" t="str">
        <f t="shared" si="5"/>
        <v>S1G0z</v>
      </c>
      <c r="L9" t="str">
        <f t="shared" si="6"/>
        <v>m</v>
      </c>
      <c r="M9" t="s">
        <v>210</v>
      </c>
      <c r="N9">
        <v>9</v>
      </c>
      <c r="O9" t="s">
        <v>19</v>
      </c>
      <c r="P9" s="2" t="str">
        <f t="shared" si="7"/>
        <v>3052040421200510000</v>
      </c>
      <c r="Q9" t="str">
        <f t="shared" si="0"/>
        <v>ME DDU</v>
      </c>
      <c r="R9" t="str">
        <f t="shared" si="1"/>
        <v>S1G0zm9F</v>
      </c>
      <c r="S9" s="12" t="s">
        <v>207</v>
      </c>
      <c r="T9" t="s">
        <v>189</v>
      </c>
      <c r="U9" s="2" t="str">
        <f t="shared" si="2"/>
        <v>DDU0000</v>
      </c>
    </row>
    <row r="10" spans="1:21" ht="12.75">
      <c r="A10" s="2">
        <v>9</v>
      </c>
      <c r="B10" s="42">
        <f t="shared" si="3"/>
        <v>0</v>
      </c>
      <c r="C10" s="4" t="s">
        <v>19</v>
      </c>
      <c r="D10" s="2"/>
      <c r="E10">
        <v>40421</v>
      </c>
      <c r="F10">
        <v>2005</v>
      </c>
      <c r="G10" t="s">
        <v>191</v>
      </c>
      <c r="I10" t="s">
        <v>17</v>
      </c>
      <c r="J10" t="str">
        <f t="shared" si="4"/>
        <v>FCTCn</v>
      </c>
      <c r="K10" t="str">
        <f t="shared" si="5"/>
        <v>S1G0z</v>
      </c>
      <c r="L10" t="str">
        <f t="shared" si="6"/>
        <v>m</v>
      </c>
      <c r="M10" t="s">
        <v>210</v>
      </c>
      <c r="N10">
        <v>10</v>
      </c>
      <c r="O10" t="s">
        <v>19</v>
      </c>
      <c r="P10" s="2" t="str">
        <f t="shared" si="7"/>
        <v>3052040421200510000</v>
      </c>
      <c r="Q10" t="str">
        <f t="shared" si="0"/>
        <v>ME DDU</v>
      </c>
      <c r="R10" t="str">
        <f t="shared" si="1"/>
        <v>S1G0zm10F</v>
      </c>
      <c r="S10" s="12" t="s">
        <v>207</v>
      </c>
      <c r="T10" t="s">
        <v>189</v>
      </c>
      <c r="U10" s="2" t="str">
        <f t="shared" si="2"/>
        <v>DDU0000</v>
      </c>
    </row>
    <row r="11" spans="1:21" ht="12.75">
      <c r="A11" s="2">
        <v>10</v>
      </c>
      <c r="B11" s="42">
        <f t="shared" si="3"/>
        <v>0</v>
      </c>
      <c r="C11" s="4" t="s">
        <v>19</v>
      </c>
      <c r="D11" s="2"/>
      <c r="E11">
        <v>40421</v>
      </c>
      <c r="F11">
        <v>2005</v>
      </c>
      <c r="G11" t="s">
        <v>191</v>
      </c>
      <c r="I11" t="s">
        <v>17</v>
      </c>
      <c r="J11" t="str">
        <f t="shared" si="4"/>
        <v>FCTCn</v>
      </c>
      <c r="K11" t="str">
        <f t="shared" si="5"/>
        <v>S1G0z</v>
      </c>
      <c r="L11" t="str">
        <f t="shared" si="6"/>
        <v>m</v>
      </c>
      <c r="M11" t="s">
        <v>210</v>
      </c>
      <c r="N11">
        <v>11</v>
      </c>
      <c r="O11" t="s">
        <v>19</v>
      </c>
      <c r="P11" s="2" t="str">
        <f t="shared" si="7"/>
        <v>3052040421200510000</v>
      </c>
      <c r="Q11" t="str">
        <f t="shared" si="0"/>
        <v>ME DDU</v>
      </c>
      <c r="R11" t="str">
        <f t="shared" si="1"/>
        <v>S1G0zm11F</v>
      </c>
      <c r="S11" s="12" t="s">
        <v>207</v>
      </c>
      <c r="T11" t="s">
        <v>189</v>
      </c>
      <c r="U11" s="2" t="str">
        <f t="shared" si="2"/>
        <v>DDU0000</v>
      </c>
    </row>
    <row r="12" spans="1:21" ht="12.75">
      <c r="A12" s="2">
        <v>11</v>
      </c>
      <c r="B12" s="42">
        <f t="shared" si="3"/>
        <v>0</v>
      </c>
      <c r="C12" s="4" t="s">
        <v>19</v>
      </c>
      <c r="D12" s="2"/>
      <c r="E12">
        <v>40421</v>
      </c>
      <c r="F12">
        <v>2005</v>
      </c>
      <c r="G12" t="s">
        <v>191</v>
      </c>
      <c r="I12" t="s">
        <v>17</v>
      </c>
      <c r="J12" t="str">
        <f t="shared" si="4"/>
        <v>FCTCn</v>
      </c>
      <c r="K12" t="str">
        <f t="shared" si="5"/>
        <v>S1G0z</v>
      </c>
      <c r="L12" t="str">
        <f t="shared" si="6"/>
        <v>m</v>
      </c>
      <c r="M12" t="s">
        <v>210</v>
      </c>
      <c r="N12">
        <v>12</v>
      </c>
      <c r="O12" t="s">
        <v>19</v>
      </c>
      <c r="P12" s="2" t="str">
        <f t="shared" si="7"/>
        <v>3052040421200510000</v>
      </c>
      <c r="Q12" t="str">
        <f t="shared" si="0"/>
        <v>ME DDU</v>
      </c>
      <c r="R12" t="str">
        <f t="shared" si="1"/>
        <v>S1G0zm12F</v>
      </c>
      <c r="S12" s="12" t="s">
        <v>207</v>
      </c>
      <c r="T12" t="s">
        <v>189</v>
      </c>
      <c r="U12" s="2" t="str">
        <f t="shared" si="2"/>
        <v>DDU0000</v>
      </c>
    </row>
    <row r="13" spans="1:21" ht="12.75">
      <c r="A13" s="2">
        <v>12</v>
      </c>
      <c r="B13" s="42">
        <f t="shared" si="3"/>
        <v>0</v>
      </c>
      <c r="C13" s="4" t="s">
        <v>19</v>
      </c>
      <c r="D13" s="2"/>
      <c r="E13">
        <v>40421</v>
      </c>
      <c r="F13">
        <v>2005</v>
      </c>
      <c r="G13" t="s">
        <v>191</v>
      </c>
      <c r="I13" t="s">
        <v>17</v>
      </c>
      <c r="J13" t="str">
        <f t="shared" si="4"/>
        <v>FCTCn</v>
      </c>
      <c r="K13" t="str">
        <f t="shared" si="5"/>
        <v>S1G0z</v>
      </c>
      <c r="L13" t="str">
        <f t="shared" si="6"/>
        <v>m</v>
      </c>
      <c r="M13" t="s">
        <v>210</v>
      </c>
      <c r="N13">
        <v>13</v>
      </c>
      <c r="O13" t="s">
        <v>19</v>
      </c>
      <c r="P13" s="2" t="str">
        <f t="shared" si="7"/>
        <v>3052040421200510000</v>
      </c>
      <c r="Q13" t="str">
        <f t="shared" si="0"/>
        <v>ME DDU</v>
      </c>
      <c r="R13" t="str">
        <f t="shared" si="1"/>
        <v>S1G0zm13F</v>
      </c>
      <c r="S13" s="12" t="s">
        <v>207</v>
      </c>
      <c r="T13" t="s">
        <v>189</v>
      </c>
      <c r="U13" s="2" t="str">
        <f t="shared" si="2"/>
        <v>DDU0000</v>
      </c>
    </row>
    <row r="14" spans="1:21" ht="12.75">
      <c r="A14" s="2"/>
      <c r="P14" s="2" t="s">
        <v>2</v>
      </c>
      <c r="S14" s="12"/>
      <c r="U14" s="2"/>
    </row>
    <row r="15" spans="1:21" ht="12.75">
      <c r="A15" s="2"/>
      <c r="P15" s="2" t="s">
        <v>2</v>
      </c>
      <c r="S15" s="12"/>
      <c r="U15" s="2"/>
    </row>
    <row r="16" spans="1:21" ht="12.75">
      <c r="A16" s="2">
        <v>15</v>
      </c>
      <c r="B16" s="42">
        <v>39196</v>
      </c>
      <c r="C16" s="4" t="s">
        <v>168</v>
      </c>
      <c r="D16" s="1">
        <v>1</v>
      </c>
      <c r="E16">
        <v>71419</v>
      </c>
      <c r="F16">
        <v>2005</v>
      </c>
      <c r="G16" t="s">
        <v>191</v>
      </c>
      <c r="I16" t="s">
        <v>169</v>
      </c>
      <c r="J16" t="s">
        <v>170</v>
      </c>
      <c r="K16" t="s">
        <v>453</v>
      </c>
      <c r="L16" t="s">
        <v>162</v>
      </c>
      <c r="M16" t="s">
        <v>210</v>
      </c>
      <c r="N16">
        <v>1</v>
      </c>
      <c r="P16" s="2" t="str">
        <f t="shared" si="7"/>
        <v>3052071419200510001</v>
      </c>
      <c r="Q16" t="str">
        <f aca="true" t="shared" si="8" ref="Q16:Q24">CONCATENATE("ME ",C16)</f>
        <v>ME GNS</v>
      </c>
      <c r="R16" t="str">
        <f t="shared" si="1"/>
        <v>S1G08m1F</v>
      </c>
      <c r="S16" s="12" t="s">
        <v>207</v>
      </c>
      <c r="T16" t="s">
        <v>184</v>
      </c>
      <c r="U16" s="2" t="str">
        <f aca="true" t="shared" si="9" ref="U16:U24">CONCATENATE(TEXT(C16,"0000"),TEXT(D16,"0000"))</f>
        <v>GNS0001</v>
      </c>
    </row>
    <row r="17" spans="1:21" ht="12.75">
      <c r="A17" s="2">
        <v>16</v>
      </c>
      <c r="B17" s="42">
        <f aca="true" t="shared" si="10" ref="B17:B24">B16</f>
        <v>39196</v>
      </c>
      <c r="C17" s="4" t="s">
        <v>168</v>
      </c>
      <c r="D17" s="1">
        <v>2</v>
      </c>
      <c r="E17">
        <v>71419</v>
      </c>
      <c r="F17">
        <v>2005</v>
      </c>
      <c r="G17" t="s">
        <v>191</v>
      </c>
      <c r="I17" t="s">
        <v>169</v>
      </c>
      <c r="J17" t="s">
        <v>170</v>
      </c>
      <c r="K17" t="s">
        <v>453</v>
      </c>
      <c r="L17" t="s">
        <v>162</v>
      </c>
      <c r="M17" t="s">
        <v>210</v>
      </c>
      <c r="N17">
        <v>2</v>
      </c>
      <c r="P17" s="2" t="str">
        <f t="shared" si="7"/>
        <v>3052071419200510002</v>
      </c>
      <c r="Q17" t="str">
        <f t="shared" si="8"/>
        <v>ME GNS</v>
      </c>
      <c r="R17" t="str">
        <f t="shared" si="1"/>
        <v>S1G08m2F</v>
      </c>
      <c r="S17" s="12" t="s">
        <v>207</v>
      </c>
      <c r="T17" t="s">
        <v>184</v>
      </c>
      <c r="U17" s="2" t="str">
        <f t="shared" si="9"/>
        <v>GNS0002</v>
      </c>
    </row>
    <row r="18" spans="1:21" ht="12.75">
      <c r="A18" s="2">
        <v>17</v>
      </c>
      <c r="B18" s="42">
        <f t="shared" si="10"/>
        <v>39196</v>
      </c>
      <c r="C18" s="4" t="s">
        <v>168</v>
      </c>
      <c r="D18" s="1">
        <v>3</v>
      </c>
      <c r="E18">
        <v>71419</v>
      </c>
      <c r="F18">
        <v>2005</v>
      </c>
      <c r="G18" t="s">
        <v>191</v>
      </c>
      <c r="I18" t="s">
        <v>169</v>
      </c>
      <c r="J18" t="s">
        <v>170</v>
      </c>
      <c r="K18" t="s">
        <v>453</v>
      </c>
      <c r="L18" t="s">
        <v>162</v>
      </c>
      <c r="M18" t="s">
        <v>210</v>
      </c>
      <c r="N18">
        <v>3</v>
      </c>
      <c r="P18" s="2" t="str">
        <f t="shared" si="7"/>
        <v>3052071419200510003</v>
      </c>
      <c r="Q18" t="str">
        <f t="shared" si="8"/>
        <v>ME GNS</v>
      </c>
      <c r="R18" t="str">
        <f t="shared" si="1"/>
        <v>S1G08m3F</v>
      </c>
      <c r="S18" s="12" t="s">
        <v>207</v>
      </c>
      <c r="T18" t="s">
        <v>184</v>
      </c>
      <c r="U18" s="2" t="str">
        <f t="shared" si="9"/>
        <v>GNS0003</v>
      </c>
    </row>
    <row r="19" spans="1:21" ht="12.75">
      <c r="A19" s="2">
        <v>18</v>
      </c>
      <c r="B19" s="42">
        <f t="shared" si="10"/>
        <v>39196</v>
      </c>
      <c r="C19" s="4" t="s">
        <v>168</v>
      </c>
      <c r="D19" s="1">
        <v>4</v>
      </c>
      <c r="E19">
        <v>71419</v>
      </c>
      <c r="F19">
        <v>2005</v>
      </c>
      <c r="G19" t="s">
        <v>191</v>
      </c>
      <c r="I19" t="s">
        <v>169</v>
      </c>
      <c r="J19" t="s">
        <v>170</v>
      </c>
      <c r="K19" t="s">
        <v>453</v>
      </c>
      <c r="L19" t="s">
        <v>162</v>
      </c>
      <c r="M19" t="s">
        <v>210</v>
      </c>
      <c r="N19">
        <v>4</v>
      </c>
      <c r="P19" s="2" t="str">
        <f t="shared" si="7"/>
        <v>3052071419200510004</v>
      </c>
      <c r="Q19" t="str">
        <f t="shared" si="8"/>
        <v>ME GNS</v>
      </c>
      <c r="R19" t="str">
        <f t="shared" si="1"/>
        <v>S1G08m4F</v>
      </c>
      <c r="S19" s="12" t="s">
        <v>207</v>
      </c>
      <c r="T19" t="s">
        <v>184</v>
      </c>
      <c r="U19" s="2" t="str">
        <f t="shared" si="9"/>
        <v>GNS0004</v>
      </c>
    </row>
    <row r="20" spans="1:21" ht="12.75">
      <c r="A20" s="2">
        <v>20</v>
      </c>
      <c r="B20" s="42">
        <f t="shared" si="10"/>
        <v>39196</v>
      </c>
      <c r="C20" s="4" t="s">
        <v>168</v>
      </c>
      <c r="D20" s="1">
        <v>5</v>
      </c>
      <c r="E20">
        <v>71419</v>
      </c>
      <c r="F20">
        <v>2005</v>
      </c>
      <c r="G20" t="s">
        <v>191</v>
      </c>
      <c r="I20" t="s">
        <v>169</v>
      </c>
      <c r="J20" t="s">
        <v>170</v>
      </c>
      <c r="K20" t="s">
        <v>453</v>
      </c>
      <c r="L20" t="s">
        <v>162</v>
      </c>
      <c r="M20" t="s">
        <v>210</v>
      </c>
      <c r="N20">
        <v>6</v>
      </c>
      <c r="P20" s="2" t="str">
        <f t="shared" si="7"/>
        <v>3052071419200510005</v>
      </c>
      <c r="Q20" t="str">
        <f t="shared" si="8"/>
        <v>ME GNS</v>
      </c>
      <c r="R20" t="str">
        <f t="shared" si="1"/>
        <v>S1G08m6F</v>
      </c>
      <c r="S20" s="12" t="s">
        <v>207</v>
      </c>
      <c r="T20" t="s">
        <v>184</v>
      </c>
      <c r="U20" s="2" t="str">
        <f t="shared" si="9"/>
        <v>GNS0005</v>
      </c>
    </row>
    <row r="21" spans="1:21" ht="12.75">
      <c r="A21" s="2">
        <v>21</v>
      </c>
      <c r="B21" s="42">
        <f t="shared" si="10"/>
        <v>39196</v>
      </c>
      <c r="C21" s="4" t="s">
        <v>168</v>
      </c>
      <c r="D21" s="1">
        <v>6</v>
      </c>
      <c r="E21">
        <v>71419</v>
      </c>
      <c r="F21">
        <v>2005</v>
      </c>
      <c r="G21" t="s">
        <v>191</v>
      </c>
      <c r="I21" t="s">
        <v>169</v>
      </c>
      <c r="J21" t="s">
        <v>170</v>
      </c>
      <c r="K21" t="s">
        <v>453</v>
      </c>
      <c r="L21" t="s">
        <v>162</v>
      </c>
      <c r="M21" t="s">
        <v>210</v>
      </c>
      <c r="N21">
        <v>7</v>
      </c>
      <c r="P21" s="2" t="str">
        <f t="shared" si="7"/>
        <v>3052071419200510006</v>
      </c>
      <c r="Q21" t="str">
        <f t="shared" si="8"/>
        <v>ME GNS</v>
      </c>
      <c r="R21" t="str">
        <f t="shared" si="1"/>
        <v>S1G08m7F</v>
      </c>
      <c r="S21" s="12" t="s">
        <v>207</v>
      </c>
      <c r="T21" t="s">
        <v>184</v>
      </c>
      <c r="U21" s="2" t="str">
        <f t="shared" si="9"/>
        <v>GNS0006</v>
      </c>
    </row>
    <row r="22" spans="1:21" ht="12.75">
      <c r="A22" s="2">
        <v>22</v>
      </c>
      <c r="B22" s="42">
        <f t="shared" si="10"/>
        <v>39196</v>
      </c>
      <c r="C22" s="4" t="s">
        <v>168</v>
      </c>
      <c r="D22" s="1">
        <v>7</v>
      </c>
      <c r="E22">
        <v>71419</v>
      </c>
      <c r="F22">
        <v>2005</v>
      </c>
      <c r="G22" t="s">
        <v>191</v>
      </c>
      <c r="I22" t="s">
        <v>169</v>
      </c>
      <c r="J22" t="s">
        <v>170</v>
      </c>
      <c r="K22" t="s">
        <v>453</v>
      </c>
      <c r="L22" t="s">
        <v>162</v>
      </c>
      <c r="M22" t="s">
        <v>210</v>
      </c>
      <c r="N22">
        <v>8</v>
      </c>
      <c r="P22" s="2" t="str">
        <f t="shared" si="7"/>
        <v>3052071419200510007</v>
      </c>
      <c r="Q22" t="str">
        <f t="shared" si="8"/>
        <v>ME GNS</v>
      </c>
      <c r="R22" t="str">
        <f t="shared" si="1"/>
        <v>S1G08m8F</v>
      </c>
      <c r="S22" s="12" t="s">
        <v>207</v>
      </c>
      <c r="T22" t="s">
        <v>184</v>
      </c>
      <c r="U22" s="2" t="str">
        <f t="shared" si="9"/>
        <v>GNS0007</v>
      </c>
    </row>
    <row r="23" spans="1:21" ht="12.75">
      <c r="A23" s="2">
        <v>23</v>
      </c>
      <c r="B23" s="42">
        <f t="shared" si="10"/>
        <v>39196</v>
      </c>
      <c r="C23" s="4" t="s">
        <v>168</v>
      </c>
      <c r="D23" s="1">
        <v>8</v>
      </c>
      <c r="E23">
        <v>71419</v>
      </c>
      <c r="F23">
        <v>2005</v>
      </c>
      <c r="G23" t="s">
        <v>191</v>
      </c>
      <c r="I23" t="s">
        <v>169</v>
      </c>
      <c r="J23" t="s">
        <v>170</v>
      </c>
      <c r="K23" t="s">
        <v>453</v>
      </c>
      <c r="L23" t="s">
        <v>162</v>
      </c>
      <c r="M23" t="s">
        <v>210</v>
      </c>
      <c r="N23">
        <v>9</v>
      </c>
      <c r="P23" s="2" t="str">
        <f t="shared" si="7"/>
        <v>3052071419200510008</v>
      </c>
      <c r="Q23" t="str">
        <f t="shared" si="8"/>
        <v>ME GNS</v>
      </c>
      <c r="R23" t="str">
        <f t="shared" si="1"/>
        <v>S1G08m9F</v>
      </c>
      <c r="S23" s="12" t="s">
        <v>207</v>
      </c>
      <c r="T23" t="s">
        <v>184</v>
      </c>
      <c r="U23" s="2" t="str">
        <f t="shared" si="9"/>
        <v>GNS0008</v>
      </c>
    </row>
    <row r="24" spans="1:21" ht="12.75">
      <c r="A24" s="2">
        <v>24</v>
      </c>
      <c r="B24" s="42">
        <f t="shared" si="10"/>
        <v>39196</v>
      </c>
      <c r="C24" s="4" t="s">
        <v>168</v>
      </c>
      <c r="D24" s="1">
        <v>9</v>
      </c>
      <c r="E24">
        <v>71419</v>
      </c>
      <c r="F24">
        <v>2005</v>
      </c>
      <c r="G24" t="s">
        <v>191</v>
      </c>
      <c r="I24" t="s">
        <v>169</v>
      </c>
      <c r="J24" t="s">
        <v>170</v>
      </c>
      <c r="K24" t="s">
        <v>453</v>
      </c>
      <c r="L24" t="s">
        <v>162</v>
      </c>
      <c r="M24" t="s">
        <v>210</v>
      </c>
      <c r="N24">
        <v>10</v>
      </c>
      <c r="P24" s="2" t="str">
        <f t="shared" si="7"/>
        <v>3052071419200510009</v>
      </c>
      <c r="Q24" t="str">
        <f t="shared" si="8"/>
        <v>ME GNS</v>
      </c>
      <c r="R24" t="str">
        <f t="shared" si="1"/>
        <v>S1G08m10F</v>
      </c>
      <c r="S24" s="12" t="s">
        <v>207</v>
      </c>
      <c r="T24" t="s">
        <v>184</v>
      </c>
      <c r="U24" s="2" t="str">
        <f t="shared" si="9"/>
        <v>GNS0009</v>
      </c>
    </row>
    <row r="25" spans="10:21" ht="12.75">
      <c r="J25" t="s">
        <v>2</v>
      </c>
      <c r="P25" s="2" t="s">
        <v>2</v>
      </c>
      <c r="S25" s="12"/>
      <c r="T25" t="s">
        <v>184</v>
      </c>
      <c r="U25" s="2"/>
    </row>
    <row r="26" spans="16:21" ht="12.75">
      <c r="P26" s="2" t="s">
        <v>2</v>
      </c>
      <c r="S26" s="12"/>
      <c r="T26" t="s">
        <v>184</v>
      </c>
      <c r="U26" s="2"/>
    </row>
    <row r="27" spans="1:21" ht="12.75">
      <c r="A27" s="2">
        <v>1</v>
      </c>
      <c r="B27" s="42">
        <v>39196</v>
      </c>
      <c r="C27" s="4" t="s">
        <v>167</v>
      </c>
      <c r="D27" s="2"/>
      <c r="E27">
        <v>32203</v>
      </c>
      <c r="F27">
        <v>2005</v>
      </c>
      <c r="G27" t="s">
        <v>191</v>
      </c>
      <c r="I27" t="s">
        <v>17</v>
      </c>
      <c r="J27" t="s">
        <v>141</v>
      </c>
      <c r="K27" t="s">
        <v>455</v>
      </c>
      <c r="L27" t="s">
        <v>162</v>
      </c>
      <c r="M27" t="s">
        <v>210</v>
      </c>
      <c r="N27">
        <v>1</v>
      </c>
      <c r="O27" t="s">
        <v>164</v>
      </c>
      <c r="P27" s="2" t="str">
        <f t="shared" si="7"/>
        <v>3052032203200510000</v>
      </c>
      <c r="Q27" t="str">
        <f aca="true" t="shared" si="11" ref="Q27:Q38">CONCATENATE("ME ",C27)</f>
        <v>ME CVC</v>
      </c>
      <c r="R27" t="str">
        <f aca="true" t="shared" si="12" ref="R27:R38">IF(G27="detector",CONCATENATE(K27,L27,N27,M27),G27)</f>
        <v>S1G06m1F</v>
      </c>
      <c r="S27" s="12" t="s">
        <v>207</v>
      </c>
      <c r="T27" t="s">
        <v>184</v>
      </c>
      <c r="U27" s="2" t="str">
        <f aca="true" t="shared" si="13" ref="U27:U38">CONCATENATE(TEXT(C27,"0000"),TEXT(D27,"0000"))</f>
        <v>CVC0000</v>
      </c>
    </row>
    <row r="28" spans="1:21" ht="12.75">
      <c r="A28" s="2">
        <v>2</v>
      </c>
      <c r="B28" s="42">
        <f aca="true" t="shared" si="14" ref="B28:B38">B27</f>
        <v>39196</v>
      </c>
      <c r="C28" s="4" t="s">
        <v>17</v>
      </c>
      <c r="D28" s="2"/>
      <c r="E28" s="21">
        <v>60504</v>
      </c>
      <c r="F28">
        <v>2005</v>
      </c>
      <c r="G28" t="s">
        <v>191</v>
      </c>
      <c r="I28" t="s">
        <v>17</v>
      </c>
      <c r="J28" t="str">
        <f aca="true" t="shared" si="15" ref="J28:J38">J27</f>
        <v>FED 1</v>
      </c>
      <c r="K28" t="str">
        <f aca="true" t="shared" si="16" ref="K28:K38">K27</f>
        <v>S1G06</v>
      </c>
      <c r="L28" t="str">
        <f aca="true" t="shared" si="17" ref="L28:L38">L27</f>
        <v>m</v>
      </c>
      <c r="M28" t="s">
        <v>2</v>
      </c>
      <c r="N28">
        <v>1</v>
      </c>
      <c r="O28" t="s">
        <v>166</v>
      </c>
      <c r="P28" s="2" t="str">
        <f t="shared" si="7"/>
        <v>3052060504200510000</v>
      </c>
      <c r="Q28" t="str">
        <f t="shared" si="11"/>
        <v>ME FED</v>
      </c>
      <c r="R28" t="str">
        <f t="shared" si="12"/>
        <v>S1G06m1 </v>
      </c>
      <c r="S28" s="12" t="s">
        <v>207</v>
      </c>
      <c r="T28" t="s">
        <v>184</v>
      </c>
      <c r="U28" s="2" t="str">
        <f t="shared" si="13"/>
        <v>FED0000</v>
      </c>
    </row>
    <row r="29" spans="1:21" ht="12.75">
      <c r="A29" s="2">
        <v>3</v>
      </c>
      <c r="B29" s="42">
        <f t="shared" si="14"/>
        <v>39196</v>
      </c>
      <c r="C29" s="4" t="s">
        <v>19</v>
      </c>
      <c r="D29" s="2">
        <v>32</v>
      </c>
      <c r="E29">
        <v>40421</v>
      </c>
      <c r="F29">
        <v>2005</v>
      </c>
      <c r="G29" t="s">
        <v>191</v>
      </c>
      <c r="I29" t="s">
        <v>17</v>
      </c>
      <c r="J29" t="str">
        <f t="shared" si="15"/>
        <v>FED 1</v>
      </c>
      <c r="K29" t="str">
        <f t="shared" si="16"/>
        <v>S1G06</v>
      </c>
      <c r="L29" t="str">
        <f t="shared" si="17"/>
        <v>m</v>
      </c>
      <c r="M29" t="s">
        <v>210</v>
      </c>
      <c r="N29">
        <v>4</v>
      </c>
      <c r="O29" t="s">
        <v>19</v>
      </c>
      <c r="P29" s="2" t="str">
        <f t="shared" si="7"/>
        <v>3052040421200510032</v>
      </c>
      <c r="Q29" t="str">
        <f t="shared" si="11"/>
        <v>ME DDU</v>
      </c>
      <c r="R29" t="str">
        <f t="shared" si="12"/>
        <v>S1G06m4F</v>
      </c>
      <c r="S29" s="12" t="s">
        <v>207</v>
      </c>
      <c r="T29" t="s">
        <v>184</v>
      </c>
      <c r="U29" s="2" t="str">
        <f t="shared" si="13"/>
        <v>DDU0032</v>
      </c>
    </row>
    <row r="30" spans="1:21" ht="12.75">
      <c r="A30" s="2">
        <v>4</v>
      </c>
      <c r="B30" s="42">
        <f t="shared" si="14"/>
        <v>39196</v>
      </c>
      <c r="C30" s="4" t="s">
        <v>19</v>
      </c>
      <c r="D30" s="2">
        <v>34</v>
      </c>
      <c r="E30">
        <v>40421</v>
      </c>
      <c r="F30">
        <v>2005</v>
      </c>
      <c r="G30" t="s">
        <v>191</v>
      </c>
      <c r="I30" t="s">
        <v>17</v>
      </c>
      <c r="J30" t="str">
        <f t="shared" si="15"/>
        <v>FED 1</v>
      </c>
      <c r="K30" t="str">
        <f t="shared" si="16"/>
        <v>S1G06</v>
      </c>
      <c r="L30" t="str">
        <f t="shared" si="17"/>
        <v>m</v>
      </c>
      <c r="M30" t="s">
        <v>210</v>
      </c>
      <c r="N30">
        <v>5</v>
      </c>
      <c r="O30" t="s">
        <v>19</v>
      </c>
      <c r="P30" s="2" t="str">
        <f t="shared" si="7"/>
        <v>3052040421200510034</v>
      </c>
      <c r="Q30" t="str">
        <f t="shared" si="11"/>
        <v>ME DDU</v>
      </c>
      <c r="R30" t="str">
        <f t="shared" si="12"/>
        <v>S1G06m5F</v>
      </c>
      <c r="S30" s="12" t="s">
        <v>207</v>
      </c>
      <c r="T30" t="s">
        <v>184</v>
      </c>
      <c r="U30" s="2" t="str">
        <f t="shared" si="13"/>
        <v>DDU0034</v>
      </c>
    </row>
    <row r="31" spans="1:21" ht="12.75">
      <c r="A31" s="2">
        <v>5</v>
      </c>
      <c r="B31" s="42">
        <f t="shared" si="14"/>
        <v>39196</v>
      </c>
      <c r="C31" s="4" t="s">
        <v>19</v>
      </c>
      <c r="D31" s="2">
        <v>36</v>
      </c>
      <c r="E31">
        <v>40421</v>
      </c>
      <c r="F31">
        <v>2005</v>
      </c>
      <c r="G31" t="s">
        <v>191</v>
      </c>
      <c r="I31" t="s">
        <v>17</v>
      </c>
      <c r="J31" t="str">
        <f t="shared" si="15"/>
        <v>FED 1</v>
      </c>
      <c r="K31" t="str">
        <f t="shared" si="16"/>
        <v>S1G06</v>
      </c>
      <c r="L31" t="str">
        <f t="shared" si="17"/>
        <v>m</v>
      </c>
      <c r="M31" t="s">
        <v>210</v>
      </c>
      <c r="N31">
        <v>6</v>
      </c>
      <c r="O31" t="s">
        <v>19</v>
      </c>
      <c r="P31" s="2" t="str">
        <f t="shared" si="7"/>
        <v>3052040421200510036</v>
      </c>
      <c r="Q31" t="str">
        <f t="shared" si="11"/>
        <v>ME DDU</v>
      </c>
      <c r="R31" t="str">
        <f t="shared" si="12"/>
        <v>S1G06m6F</v>
      </c>
      <c r="S31" s="12" t="s">
        <v>207</v>
      </c>
      <c r="T31" t="s">
        <v>184</v>
      </c>
      <c r="U31" s="2" t="str">
        <f t="shared" si="13"/>
        <v>DDU0036</v>
      </c>
    </row>
    <row r="32" spans="1:21" ht="12.75">
      <c r="A32" s="2">
        <v>6</v>
      </c>
      <c r="B32" s="42">
        <f t="shared" si="14"/>
        <v>39196</v>
      </c>
      <c r="C32" s="4" t="s">
        <v>19</v>
      </c>
      <c r="D32" s="2">
        <v>38</v>
      </c>
      <c r="E32">
        <v>40421</v>
      </c>
      <c r="F32">
        <v>2005</v>
      </c>
      <c r="G32" t="s">
        <v>191</v>
      </c>
      <c r="I32" t="s">
        <v>17</v>
      </c>
      <c r="J32" t="str">
        <f t="shared" si="15"/>
        <v>FED 1</v>
      </c>
      <c r="K32" t="str">
        <f t="shared" si="16"/>
        <v>S1G06</v>
      </c>
      <c r="L32" t="str">
        <f t="shared" si="17"/>
        <v>m</v>
      </c>
      <c r="M32" t="s">
        <v>210</v>
      </c>
      <c r="N32">
        <v>7</v>
      </c>
      <c r="O32" t="s">
        <v>19</v>
      </c>
      <c r="P32" s="2" t="str">
        <f t="shared" si="7"/>
        <v>3052040421200510038</v>
      </c>
      <c r="Q32" t="str">
        <f t="shared" si="11"/>
        <v>ME DDU</v>
      </c>
      <c r="R32" t="str">
        <f t="shared" si="12"/>
        <v>S1G06m7F</v>
      </c>
      <c r="S32" s="12" t="s">
        <v>207</v>
      </c>
      <c r="T32" t="s">
        <v>184</v>
      </c>
      <c r="U32" s="2" t="str">
        <f t="shared" si="13"/>
        <v>DDU0038</v>
      </c>
    </row>
    <row r="33" spans="1:21" ht="12.75">
      <c r="A33" s="2">
        <v>7</v>
      </c>
      <c r="B33" s="42">
        <f t="shared" si="14"/>
        <v>39196</v>
      </c>
      <c r="C33" s="4" t="s">
        <v>18</v>
      </c>
      <c r="D33" s="2">
        <v>6</v>
      </c>
      <c r="E33">
        <v>40303</v>
      </c>
      <c r="F33">
        <v>2005</v>
      </c>
      <c r="G33" t="s">
        <v>191</v>
      </c>
      <c r="I33" t="s">
        <v>17</v>
      </c>
      <c r="J33" t="str">
        <f t="shared" si="15"/>
        <v>FED 1</v>
      </c>
      <c r="K33" t="str">
        <f t="shared" si="16"/>
        <v>S1G06</v>
      </c>
      <c r="L33" t="str">
        <f t="shared" si="17"/>
        <v>m</v>
      </c>
      <c r="M33" t="s">
        <v>210</v>
      </c>
      <c r="N33">
        <v>8</v>
      </c>
      <c r="O33" t="s">
        <v>165</v>
      </c>
      <c r="P33" s="2" t="str">
        <f t="shared" si="7"/>
        <v>3052040303200510006</v>
      </c>
      <c r="Q33" t="str">
        <f t="shared" si="11"/>
        <v>ME DCC</v>
      </c>
      <c r="R33" t="str">
        <f t="shared" si="12"/>
        <v>S1G06m8F</v>
      </c>
      <c r="S33" s="12" t="s">
        <v>207</v>
      </c>
      <c r="T33" t="s">
        <v>184</v>
      </c>
      <c r="U33" s="2" t="str">
        <f t="shared" si="13"/>
        <v>DCC0006</v>
      </c>
    </row>
    <row r="34" spans="1:21" ht="12.75">
      <c r="A34" s="2">
        <v>8</v>
      </c>
      <c r="B34" s="42">
        <f t="shared" si="14"/>
        <v>39196</v>
      </c>
      <c r="C34" s="4" t="s">
        <v>19</v>
      </c>
      <c r="D34" s="2">
        <v>39</v>
      </c>
      <c r="E34">
        <v>40421</v>
      </c>
      <c r="F34">
        <v>2005</v>
      </c>
      <c r="G34" t="s">
        <v>191</v>
      </c>
      <c r="I34" t="s">
        <v>17</v>
      </c>
      <c r="J34" t="str">
        <f t="shared" si="15"/>
        <v>FED 1</v>
      </c>
      <c r="K34" t="str">
        <f t="shared" si="16"/>
        <v>S1G06</v>
      </c>
      <c r="L34" t="str">
        <f t="shared" si="17"/>
        <v>m</v>
      </c>
      <c r="M34" t="s">
        <v>210</v>
      </c>
      <c r="N34">
        <v>9</v>
      </c>
      <c r="O34" t="s">
        <v>19</v>
      </c>
      <c r="P34" s="2" t="str">
        <f t="shared" si="7"/>
        <v>3052040421200510039</v>
      </c>
      <c r="Q34" t="str">
        <f t="shared" si="11"/>
        <v>ME DDU</v>
      </c>
      <c r="R34" t="str">
        <f t="shared" si="12"/>
        <v>S1G06m9F</v>
      </c>
      <c r="S34" s="12" t="s">
        <v>207</v>
      </c>
      <c r="T34" t="s">
        <v>184</v>
      </c>
      <c r="U34" s="2" t="str">
        <f t="shared" si="13"/>
        <v>DDU0039</v>
      </c>
    </row>
    <row r="35" spans="1:21" ht="12.75">
      <c r="A35" s="2">
        <v>9</v>
      </c>
      <c r="B35" s="42">
        <f t="shared" si="14"/>
        <v>39196</v>
      </c>
      <c r="C35" s="4" t="s">
        <v>19</v>
      </c>
      <c r="D35" s="2">
        <v>37</v>
      </c>
      <c r="E35">
        <v>40421</v>
      </c>
      <c r="F35">
        <v>2005</v>
      </c>
      <c r="G35" t="s">
        <v>191</v>
      </c>
      <c r="I35" t="s">
        <v>17</v>
      </c>
      <c r="J35" t="str">
        <f t="shared" si="15"/>
        <v>FED 1</v>
      </c>
      <c r="K35" t="str">
        <f t="shared" si="16"/>
        <v>S1G06</v>
      </c>
      <c r="L35" t="str">
        <f t="shared" si="17"/>
        <v>m</v>
      </c>
      <c r="M35" t="s">
        <v>210</v>
      </c>
      <c r="N35">
        <v>10</v>
      </c>
      <c r="O35" t="s">
        <v>19</v>
      </c>
      <c r="P35" s="2" t="str">
        <f t="shared" si="7"/>
        <v>3052040421200510037</v>
      </c>
      <c r="Q35" t="str">
        <f t="shared" si="11"/>
        <v>ME DDU</v>
      </c>
      <c r="R35" t="str">
        <f t="shared" si="12"/>
        <v>S1G06m10F</v>
      </c>
      <c r="S35" s="12" t="s">
        <v>207</v>
      </c>
      <c r="T35" t="s">
        <v>184</v>
      </c>
      <c r="U35" s="2" t="str">
        <f t="shared" si="13"/>
        <v>DDU0037</v>
      </c>
    </row>
    <row r="36" spans="1:21" ht="12.75">
      <c r="A36" s="2">
        <v>10</v>
      </c>
      <c r="B36" s="42">
        <f t="shared" si="14"/>
        <v>39196</v>
      </c>
      <c r="C36" s="4" t="s">
        <v>19</v>
      </c>
      <c r="D36" s="2">
        <v>35</v>
      </c>
      <c r="E36">
        <v>40421</v>
      </c>
      <c r="F36">
        <v>2005</v>
      </c>
      <c r="G36" t="s">
        <v>191</v>
      </c>
      <c r="I36" t="s">
        <v>17</v>
      </c>
      <c r="J36" t="str">
        <f t="shared" si="15"/>
        <v>FED 1</v>
      </c>
      <c r="K36" t="str">
        <f t="shared" si="16"/>
        <v>S1G06</v>
      </c>
      <c r="L36" t="str">
        <f t="shared" si="17"/>
        <v>m</v>
      </c>
      <c r="M36" t="s">
        <v>210</v>
      </c>
      <c r="N36">
        <v>11</v>
      </c>
      <c r="O36" t="s">
        <v>19</v>
      </c>
      <c r="P36" s="2" t="str">
        <f t="shared" si="7"/>
        <v>3052040421200510035</v>
      </c>
      <c r="Q36" t="str">
        <f t="shared" si="11"/>
        <v>ME DDU</v>
      </c>
      <c r="R36" t="str">
        <f t="shared" si="12"/>
        <v>S1G06m11F</v>
      </c>
      <c r="S36" s="12" t="s">
        <v>207</v>
      </c>
      <c r="T36" t="s">
        <v>184</v>
      </c>
      <c r="U36" s="2" t="str">
        <f t="shared" si="13"/>
        <v>DDU0035</v>
      </c>
    </row>
    <row r="37" spans="1:21" ht="12.75">
      <c r="A37" s="2">
        <v>11</v>
      </c>
      <c r="B37" s="42">
        <f t="shared" si="14"/>
        <v>39196</v>
      </c>
      <c r="C37" s="4" t="s">
        <v>19</v>
      </c>
      <c r="D37" s="2">
        <v>33</v>
      </c>
      <c r="E37">
        <v>40421</v>
      </c>
      <c r="F37">
        <v>2005</v>
      </c>
      <c r="G37" t="s">
        <v>191</v>
      </c>
      <c r="I37" t="s">
        <v>17</v>
      </c>
      <c r="J37" t="str">
        <f t="shared" si="15"/>
        <v>FED 1</v>
      </c>
      <c r="K37" t="str">
        <f t="shared" si="16"/>
        <v>S1G06</v>
      </c>
      <c r="L37" t="str">
        <f t="shared" si="17"/>
        <v>m</v>
      </c>
      <c r="M37" t="s">
        <v>210</v>
      </c>
      <c r="N37">
        <v>12</v>
      </c>
      <c r="O37" t="s">
        <v>19</v>
      </c>
      <c r="P37" s="2" t="str">
        <f t="shared" si="7"/>
        <v>3052040421200510033</v>
      </c>
      <c r="Q37" t="str">
        <f t="shared" si="11"/>
        <v>ME DDU</v>
      </c>
      <c r="R37" t="str">
        <f t="shared" si="12"/>
        <v>S1G06m12F</v>
      </c>
      <c r="S37" s="12" t="s">
        <v>207</v>
      </c>
      <c r="T37" t="s">
        <v>184</v>
      </c>
      <c r="U37" s="2" t="str">
        <f t="shared" si="13"/>
        <v>DDU0033</v>
      </c>
    </row>
    <row r="38" spans="1:21" ht="12.75">
      <c r="A38" s="2">
        <v>12</v>
      </c>
      <c r="B38" s="42">
        <f t="shared" si="14"/>
        <v>39196</v>
      </c>
      <c r="C38" s="4" t="s">
        <v>19</v>
      </c>
      <c r="D38" s="2">
        <v>31</v>
      </c>
      <c r="E38">
        <v>40421</v>
      </c>
      <c r="F38">
        <v>2005</v>
      </c>
      <c r="G38" t="s">
        <v>191</v>
      </c>
      <c r="I38" t="s">
        <v>17</v>
      </c>
      <c r="J38" t="str">
        <f t="shared" si="15"/>
        <v>FED 1</v>
      </c>
      <c r="K38" t="str">
        <f t="shared" si="16"/>
        <v>S1G06</v>
      </c>
      <c r="L38" t="str">
        <f t="shared" si="17"/>
        <v>m</v>
      </c>
      <c r="M38" t="s">
        <v>210</v>
      </c>
      <c r="N38">
        <v>13</v>
      </c>
      <c r="O38" t="s">
        <v>19</v>
      </c>
      <c r="P38" s="2" t="str">
        <f t="shared" si="7"/>
        <v>3052040421200510031</v>
      </c>
      <c r="Q38" t="str">
        <f t="shared" si="11"/>
        <v>ME DDU</v>
      </c>
      <c r="R38" t="str">
        <f t="shared" si="12"/>
        <v>S1G06m13F</v>
      </c>
      <c r="S38" s="12" t="s">
        <v>207</v>
      </c>
      <c r="T38" t="s">
        <v>184</v>
      </c>
      <c r="U38" s="2" t="str">
        <f t="shared" si="13"/>
        <v>DDU0031</v>
      </c>
    </row>
    <row r="39" spans="16:20" ht="12.75">
      <c r="P39" s="2" t="s">
        <v>2</v>
      </c>
      <c r="T39" t="s">
        <v>184</v>
      </c>
    </row>
    <row r="40" spans="1:21" ht="12.75">
      <c r="A40" s="2">
        <v>1</v>
      </c>
      <c r="B40" s="42">
        <v>39196</v>
      </c>
      <c r="C40" s="4" t="s">
        <v>167</v>
      </c>
      <c r="D40" s="2"/>
      <c r="E40">
        <v>32203</v>
      </c>
      <c r="F40">
        <v>2005</v>
      </c>
      <c r="G40" t="s">
        <v>191</v>
      </c>
      <c r="I40" t="s">
        <v>17</v>
      </c>
      <c r="J40" t="s">
        <v>142</v>
      </c>
      <c r="K40" t="s">
        <v>455</v>
      </c>
      <c r="L40" t="s">
        <v>162</v>
      </c>
      <c r="M40" t="s">
        <v>210</v>
      </c>
      <c r="N40">
        <v>1</v>
      </c>
      <c r="O40" t="s">
        <v>164</v>
      </c>
      <c r="P40" s="2" t="str">
        <f t="shared" si="7"/>
        <v>3052032203200510000</v>
      </c>
      <c r="Q40" t="str">
        <f aca="true" t="shared" si="18" ref="Q40:Q51">CONCATENATE("ME ",C40)</f>
        <v>ME CVC</v>
      </c>
      <c r="R40" t="str">
        <f aca="true" t="shared" si="19" ref="R40:R51">IF(G40="detector",CONCATENATE(K40,L40,N40,M40),G40)</f>
        <v>S1G06m1F</v>
      </c>
      <c r="S40" s="12" t="s">
        <v>207</v>
      </c>
      <c r="T40" t="s">
        <v>184</v>
      </c>
      <c r="U40" s="2" t="str">
        <f aca="true" t="shared" si="20" ref="U40:U51">CONCATENATE(TEXT(C40,"0000"),TEXT(D40,"0000"))</f>
        <v>CVC0000</v>
      </c>
    </row>
    <row r="41" spans="1:21" ht="12.75">
      <c r="A41" s="2">
        <v>2</v>
      </c>
      <c r="B41" s="42">
        <f aca="true" t="shared" si="21" ref="B41:B51">B40</f>
        <v>39196</v>
      </c>
      <c r="C41" s="4" t="s">
        <v>17</v>
      </c>
      <c r="D41" s="2"/>
      <c r="E41" s="21">
        <v>60504</v>
      </c>
      <c r="F41">
        <v>2005</v>
      </c>
      <c r="G41" t="s">
        <v>191</v>
      </c>
      <c r="I41" t="s">
        <v>17</v>
      </c>
      <c r="J41" t="str">
        <f aca="true" t="shared" si="22" ref="J41:J51">J40</f>
        <v>FED 2</v>
      </c>
      <c r="K41" t="str">
        <f aca="true" t="shared" si="23" ref="K41:K51">K40</f>
        <v>S1G06</v>
      </c>
      <c r="L41" t="str">
        <f aca="true" t="shared" si="24" ref="L41:L51">L40</f>
        <v>m</v>
      </c>
      <c r="M41" t="s">
        <v>2</v>
      </c>
      <c r="N41">
        <v>1</v>
      </c>
      <c r="O41" t="s">
        <v>166</v>
      </c>
      <c r="P41" s="2" t="str">
        <f t="shared" si="7"/>
        <v>3052060504200510000</v>
      </c>
      <c r="Q41" t="str">
        <f t="shared" si="18"/>
        <v>ME FED</v>
      </c>
      <c r="R41" t="str">
        <f t="shared" si="19"/>
        <v>S1G06m1 </v>
      </c>
      <c r="S41" s="12" t="s">
        <v>207</v>
      </c>
      <c r="T41" t="s">
        <v>184</v>
      </c>
      <c r="U41" s="2" t="str">
        <f t="shared" si="20"/>
        <v>FED0000</v>
      </c>
    </row>
    <row r="42" spans="1:21" ht="12.75">
      <c r="A42" s="2">
        <v>3</v>
      </c>
      <c r="B42" s="42">
        <f t="shared" si="21"/>
        <v>39196</v>
      </c>
      <c r="C42" s="4" t="s">
        <v>19</v>
      </c>
      <c r="D42" s="2">
        <v>22</v>
      </c>
      <c r="E42">
        <v>40421</v>
      </c>
      <c r="F42">
        <v>2005</v>
      </c>
      <c r="G42" t="s">
        <v>191</v>
      </c>
      <c r="I42" t="s">
        <v>17</v>
      </c>
      <c r="J42" t="str">
        <f t="shared" si="22"/>
        <v>FED 2</v>
      </c>
      <c r="K42" t="str">
        <f t="shared" si="23"/>
        <v>S1G06</v>
      </c>
      <c r="L42" t="str">
        <f t="shared" si="24"/>
        <v>m</v>
      </c>
      <c r="M42" t="s">
        <v>210</v>
      </c>
      <c r="N42">
        <v>4</v>
      </c>
      <c r="O42" t="s">
        <v>19</v>
      </c>
      <c r="P42" s="2" t="str">
        <f t="shared" si="7"/>
        <v>3052040421200510022</v>
      </c>
      <c r="Q42" t="str">
        <f t="shared" si="18"/>
        <v>ME DDU</v>
      </c>
      <c r="R42" t="str">
        <f t="shared" si="19"/>
        <v>S1G06m4F</v>
      </c>
      <c r="S42" s="12" t="s">
        <v>207</v>
      </c>
      <c r="T42" t="s">
        <v>184</v>
      </c>
      <c r="U42" s="2" t="str">
        <f t="shared" si="20"/>
        <v>DDU0022</v>
      </c>
    </row>
    <row r="43" spans="1:21" ht="12.75">
      <c r="A43" s="2">
        <v>4</v>
      </c>
      <c r="B43" s="42">
        <f t="shared" si="21"/>
        <v>39196</v>
      </c>
      <c r="C43" s="4" t="s">
        <v>19</v>
      </c>
      <c r="D43" s="2">
        <v>24</v>
      </c>
      <c r="E43">
        <v>40421</v>
      </c>
      <c r="F43">
        <v>2005</v>
      </c>
      <c r="G43" t="s">
        <v>191</v>
      </c>
      <c r="I43" t="s">
        <v>17</v>
      </c>
      <c r="J43" t="str">
        <f t="shared" si="22"/>
        <v>FED 2</v>
      </c>
      <c r="K43" t="str">
        <f t="shared" si="23"/>
        <v>S1G06</v>
      </c>
      <c r="L43" t="str">
        <f t="shared" si="24"/>
        <v>m</v>
      </c>
      <c r="M43" t="s">
        <v>210</v>
      </c>
      <c r="N43">
        <v>5</v>
      </c>
      <c r="O43" t="s">
        <v>19</v>
      </c>
      <c r="P43" s="2" t="str">
        <f t="shared" si="7"/>
        <v>3052040421200510024</v>
      </c>
      <c r="Q43" t="str">
        <f t="shared" si="18"/>
        <v>ME DDU</v>
      </c>
      <c r="R43" t="str">
        <f t="shared" si="19"/>
        <v>S1G06m5F</v>
      </c>
      <c r="S43" s="12" t="s">
        <v>207</v>
      </c>
      <c r="T43" t="s">
        <v>184</v>
      </c>
      <c r="U43" s="2" t="str">
        <f t="shared" si="20"/>
        <v>DDU0024</v>
      </c>
    </row>
    <row r="44" spans="1:21" ht="12.75">
      <c r="A44" s="2">
        <v>5</v>
      </c>
      <c r="B44" s="42">
        <f t="shared" si="21"/>
        <v>39196</v>
      </c>
      <c r="C44" s="4" t="s">
        <v>19</v>
      </c>
      <c r="D44" s="2">
        <v>26</v>
      </c>
      <c r="E44">
        <v>40421</v>
      </c>
      <c r="F44">
        <v>2005</v>
      </c>
      <c r="G44" t="s">
        <v>191</v>
      </c>
      <c r="I44" t="s">
        <v>17</v>
      </c>
      <c r="J44" t="str">
        <f t="shared" si="22"/>
        <v>FED 2</v>
      </c>
      <c r="K44" t="str">
        <f t="shared" si="23"/>
        <v>S1G06</v>
      </c>
      <c r="L44" t="str">
        <f t="shared" si="24"/>
        <v>m</v>
      </c>
      <c r="M44" t="s">
        <v>210</v>
      </c>
      <c r="N44">
        <v>6</v>
      </c>
      <c r="O44" t="s">
        <v>19</v>
      </c>
      <c r="P44" s="2" t="str">
        <f t="shared" si="7"/>
        <v>3052040421200510026</v>
      </c>
      <c r="Q44" t="str">
        <f t="shared" si="18"/>
        <v>ME DDU</v>
      </c>
      <c r="R44" t="str">
        <f t="shared" si="19"/>
        <v>S1G06m6F</v>
      </c>
      <c r="S44" s="12" t="s">
        <v>207</v>
      </c>
      <c r="T44" t="s">
        <v>184</v>
      </c>
      <c r="U44" s="2" t="str">
        <f t="shared" si="20"/>
        <v>DDU0026</v>
      </c>
    </row>
    <row r="45" spans="1:21" ht="12.75">
      <c r="A45" s="2">
        <v>6</v>
      </c>
      <c r="B45" s="42">
        <f t="shared" si="21"/>
        <v>39196</v>
      </c>
      <c r="C45" s="4" t="s">
        <v>19</v>
      </c>
      <c r="D45" s="2">
        <v>28</v>
      </c>
      <c r="E45">
        <v>40421</v>
      </c>
      <c r="F45">
        <v>2005</v>
      </c>
      <c r="G45" t="s">
        <v>191</v>
      </c>
      <c r="I45" t="s">
        <v>17</v>
      </c>
      <c r="J45" t="str">
        <f t="shared" si="22"/>
        <v>FED 2</v>
      </c>
      <c r="K45" t="str">
        <f t="shared" si="23"/>
        <v>S1G06</v>
      </c>
      <c r="L45" t="str">
        <f t="shared" si="24"/>
        <v>m</v>
      </c>
      <c r="M45" t="s">
        <v>210</v>
      </c>
      <c r="N45">
        <v>7</v>
      </c>
      <c r="O45" t="s">
        <v>19</v>
      </c>
      <c r="P45" s="2" t="str">
        <f t="shared" si="7"/>
        <v>3052040421200510028</v>
      </c>
      <c r="Q45" t="str">
        <f t="shared" si="18"/>
        <v>ME DDU</v>
      </c>
      <c r="R45" t="str">
        <f t="shared" si="19"/>
        <v>S1G06m7F</v>
      </c>
      <c r="S45" s="12" t="s">
        <v>207</v>
      </c>
      <c r="T45" t="s">
        <v>184</v>
      </c>
      <c r="U45" s="2" t="str">
        <f t="shared" si="20"/>
        <v>DDU0028</v>
      </c>
    </row>
    <row r="46" spans="1:21" ht="12.75">
      <c r="A46" s="2">
        <v>7</v>
      </c>
      <c r="B46" s="42">
        <f t="shared" si="21"/>
        <v>39196</v>
      </c>
      <c r="C46" s="4" t="s">
        <v>18</v>
      </c>
      <c r="D46" s="2">
        <v>5</v>
      </c>
      <c r="E46">
        <v>40303</v>
      </c>
      <c r="F46">
        <v>2005</v>
      </c>
      <c r="G46" t="s">
        <v>191</v>
      </c>
      <c r="I46" t="s">
        <v>17</v>
      </c>
      <c r="J46" t="str">
        <f t="shared" si="22"/>
        <v>FED 2</v>
      </c>
      <c r="K46" t="str">
        <f t="shared" si="23"/>
        <v>S1G06</v>
      </c>
      <c r="L46" t="str">
        <f t="shared" si="24"/>
        <v>m</v>
      </c>
      <c r="M46" t="s">
        <v>210</v>
      </c>
      <c r="N46">
        <v>8</v>
      </c>
      <c r="O46" t="s">
        <v>165</v>
      </c>
      <c r="P46" s="2" t="str">
        <f t="shared" si="7"/>
        <v>3052040303200510005</v>
      </c>
      <c r="Q46" t="str">
        <f t="shared" si="18"/>
        <v>ME DCC</v>
      </c>
      <c r="R46" t="str">
        <f t="shared" si="19"/>
        <v>S1G06m8F</v>
      </c>
      <c r="S46" s="12" t="s">
        <v>207</v>
      </c>
      <c r="T46" t="s">
        <v>184</v>
      </c>
      <c r="U46" s="2" t="str">
        <f t="shared" si="20"/>
        <v>DCC0005</v>
      </c>
    </row>
    <row r="47" spans="1:21" ht="12.75">
      <c r="A47" s="2">
        <v>8</v>
      </c>
      <c r="B47" s="42">
        <f t="shared" si="21"/>
        <v>39196</v>
      </c>
      <c r="C47" s="4" t="s">
        <v>19</v>
      </c>
      <c r="D47" s="2">
        <v>29</v>
      </c>
      <c r="E47">
        <v>40421</v>
      </c>
      <c r="F47">
        <v>2005</v>
      </c>
      <c r="G47" t="s">
        <v>191</v>
      </c>
      <c r="I47" t="s">
        <v>17</v>
      </c>
      <c r="J47" t="str">
        <f t="shared" si="22"/>
        <v>FED 2</v>
      </c>
      <c r="K47" t="str">
        <f t="shared" si="23"/>
        <v>S1G06</v>
      </c>
      <c r="L47" t="str">
        <f t="shared" si="24"/>
        <v>m</v>
      </c>
      <c r="M47" t="s">
        <v>210</v>
      </c>
      <c r="N47">
        <v>9</v>
      </c>
      <c r="O47" t="s">
        <v>19</v>
      </c>
      <c r="P47" s="2" t="str">
        <f t="shared" si="7"/>
        <v>3052040421200510029</v>
      </c>
      <c r="Q47" t="str">
        <f t="shared" si="18"/>
        <v>ME DDU</v>
      </c>
      <c r="R47" t="str">
        <f t="shared" si="19"/>
        <v>S1G06m9F</v>
      </c>
      <c r="S47" s="12" t="s">
        <v>207</v>
      </c>
      <c r="T47" t="s">
        <v>184</v>
      </c>
      <c r="U47" s="2" t="str">
        <f t="shared" si="20"/>
        <v>DDU0029</v>
      </c>
    </row>
    <row r="48" spans="1:21" ht="12.75">
      <c r="A48" s="2">
        <v>9</v>
      </c>
      <c r="B48" s="42">
        <f t="shared" si="21"/>
        <v>39196</v>
      </c>
      <c r="C48" s="4" t="s">
        <v>19</v>
      </c>
      <c r="D48" s="2">
        <v>27</v>
      </c>
      <c r="E48">
        <v>40421</v>
      </c>
      <c r="F48">
        <v>2005</v>
      </c>
      <c r="G48" t="s">
        <v>191</v>
      </c>
      <c r="I48" t="s">
        <v>17</v>
      </c>
      <c r="J48" t="str">
        <f t="shared" si="22"/>
        <v>FED 2</v>
      </c>
      <c r="K48" t="str">
        <f t="shared" si="23"/>
        <v>S1G06</v>
      </c>
      <c r="L48" t="str">
        <f t="shared" si="24"/>
        <v>m</v>
      </c>
      <c r="M48" t="s">
        <v>210</v>
      </c>
      <c r="N48">
        <v>10</v>
      </c>
      <c r="O48" t="s">
        <v>19</v>
      </c>
      <c r="P48" s="2" t="str">
        <f t="shared" si="7"/>
        <v>3052040421200510027</v>
      </c>
      <c r="Q48" t="str">
        <f t="shared" si="18"/>
        <v>ME DDU</v>
      </c>
      <c r="R48" t="str">
        <f t="shared" si="19"/>
        <v>S1G06m10F</v>
      </c>
      <c r="S48" s="12" t="s">
        <v>207</v>
      </c>
      <c r="T48" t="s">
        <v>184</v>
      </c>
      <c r="U48" s="2" t="str">
        <f t="shared" si="20"/>
        <v>DDU0027</v>
      </c>
    </row>
    <row r="49" spans="1:21" ht="12.75">
      <c r="A49" s="2">
        <v>10</v>
      </c>
      <c r="B49" s="42">
        <f t="shared" si="21"/>
        <v>39196</v>
      </c>
      <c r="C49" s="4" t="s">
        <v>19</v>
      </c>
      <c r="D49" s="2">
        <v>25</v>
      </c>
      <c r="E49">
        <v>40421</v>
      </c>
      <c r="F49">
        <v>2005</v>
      </c>
      <c r="G49" t="s">
        <v>191</v>
      </c>
      <c r="I49" t="s">
        <v>17</v>
      </c>
      <c r="J49" t="str">
        <f t="shared" si="22"/>
        <v>FED 2</v>
      </c>
      <c r="K49" t="str">
        <f t="shared" si="23"/>
        <v>S1G06</v>
      </c>
      <c r="L49" t="str">
        <f t="shared" si="24"/>
        <v>m</v>
      </c>
      <c r="M49" t="s">
        <v>210</v>
      </c>
      <c r="N49">
        <v>11</v>
      </c>
      <c r="O49" t="s">
        <v>19</v>
      </c>
      <c r="P49" s="2" t="str">
        <f t="shared" si="7"/>
        <v>3052040421200510025</v>
      </c>
      <c r="Q49" t="str">
        <f t="shared" si="18"/>
        <v>ME DDU</v>
      </c>
      <c r="R49" t="str">
        <f t="shared" si="19"/>
        <v>S1G06m11F</v>
      </c>
      <c r="S49" s="12" t="s">
        <v>207</v>
      </c>
      <c r="T49" t="s">
        <v>184</v>
      </c>
      <c r="U49" s="2" t="str">
        <f t="shared" si="20"/>
        <v>DDU0025</v>
      </c>
    </row>
    <row r="50" spans="1:21" ht="12.75">
      <c r="A50" s="2">
        <v>11</v>
      </c>
      <c r="B50" s="42">
        <f t="shared" si="21"/>
        <v>39196</v>
      </c>
      <c r="C50" s="4" t="s">
        <v>19</v>
      </c>
      <c r="D50" s="2">
        <v>23</v>
      </c>
      <c r="E50">
        <v>40421</v>
      </c>
      <c r="F50">
        <v>2005</v>
      </c>
      <c r="G50" t="s">
        <v>191</v>
      </c>
      <c r="I50" t="s">
        <v>17</v>
      </c>
      <c r="J50" t="str">
        <f t="shared" si="22"/>
        <v>FED 2</v>
      </c>
      <c r="K50" t="str">
        <f t="shared" si="23"/>
        <v>S1G06</v>
      </c>
      <c r="L50" t="str">
        <f t="shared" si="24"/>
        <v>m</v>
      </c>
      <c r="M50" t="s">
        <v>210</v>
      </c>
      <c r="N50">
        <v>12</v>
      </c>
      <c r="O50" t="s">
        <v>19</v>
      </c>
      <c r="P50" s="2" t="str">
        <f t="shared" si="7"/>
        <v>3052040421200510023</v>
      </c>
      <c r="Q50" t="str">
        <f t="shared" si="18"/>
        <v>ME DDU</v>
      </c>
      <c r="R50" t="str">
        <f t="shared" si="19"/>
        <v>S1G06m12F</v>
      </c>
      <c r="S50" s="12" t="s">
        <v>207</v>
      </c>
      <c r="T50" t="s">
        <v>184</v>
      </c>
      <c r="U50" s="2" t="str">
        <f t="shared" si="20"/>
        <v>DDU0023</v>
      </c>
    </row>
    <row r="51" spans="1:21" ht="12.75">
      <c r="A51" s="2">
        <v>12</v>
      </c>
      <c r="B51" s="42">
        <f t="shared" si="21"/>
        <v>39196</v>
      </c>
      <c r="C51" s="4" t="s">
        <v>19</v>
      </c>
      <c r="D51" s="2">
        <v>21</v>
      </c>
      <c r="E51">
        <v>40421</v>
      </c>
      <c r="F51">
        <v>2005</v>
      </c>
      <c r="G51" t="s">
        <v>191</v>
      </c>
      <c r="I51" t="s">
        <v>17</v>
      </c>
      <c r="J51" t="str">
        <f t="shared" si="22"/>
        <v>FED 2</v>
      </c>
      <c r="K51" t="str">
        <f t="shared" si="23"/>
        <v>S1G06</v>
      </c>
      <c r="L51" t="str">
        <f t="shared" si="24"/>
        <v>m</v>
      </c>
      <c r="M51" t="s">
        <v>210</v>
      </c>
      <c r="N51">
        <v>13</v>
      </c>
      <c r="O51" t="s">
        <v>19</v>
      </c>
      <c r="P51" s="2" t="str">
        <f t="shared" si="7"/>
        <v>3052040421200510021</v>
      </c>
      <c r="Q51" t="str">
        <f t="shared" si="18"/>
        <v>ME DDU</v>
      </c>
      <c r="R51" t="str">
        <f t="shared" si="19"/>
        <v>S1G06m13F</v>
      </c>
      <c r="S51" s="12" t="s">
        <v>207</v>
      </c>
      <c r="T51" t="s">
        <v>184</v>
      </c>
      <c r="U51" s="2" t="str">
        <f t="shared" si="20"/>
        <v>DDU0021</v>
      </c>
    </row>
    <row r="52" spans="16:20" ht="12.75">
      <c r="P52" s="2" t="s">
        <v>2</v>
      </c>
      <c r="T52" t="s">
        <v>184</v>
      </c>
    </row>
    <row r="53" spans="1:21" ht="12.75">
      <c r="A53" s="2">
        <v>1</v>
      </c>
      <c r="B53" s="42">
        <v>39174</v>
      </c>
      <c r="C53" s="4" t="s">
        <v>167</v>
      </c>
      <c r="D53" s="2"/>
      <c r="E53">
        <v>32203</v>
      </c>
      <c r="F53">
        <v>2005</v>
      </c>
      <c r="G53" t="s">
        <v>191</v>
      </c>
      <c r="I53" t="s">
        <v>17</v>
      </c>
      <c r="J53" t="s">
        <v>143</v>
      </c>
      <c r="K53" t="s">
        <v>453</v>
      </c>
      <c r="L53" t="s">
        <v>162</v>
      </c>
      <c r="M53" t="s">
        <v>210</v>
      </c>
      <c r="N53">
        <v>1</v>
      </c>
      <c r="O53" t="s">
        <v>164</v>
      </c>
      <c r="P53" s="2" t="str">
        <f t="shared" si="7"/>
        <v>3052032203200510000</v>
      </c>
      <c r="Q53" t="str">
        <f aca="true" t="shared" si="25" ref="Q53:Q64">CONCATENATE("ME ",C53)</f>
        <v>ME CVC</v>
      </c>
      <c r="R53" t="str">
        <f aca="true" t="shared" si="26" ref="R53:R64">IF(G53="detector",CONCATENATE(K53,L53,N53,M53),G53)</f>
        <v>S1G08m1F</v>
      </c>
      <c r="S53" s="12" t="s">
        <v>207</v>
      </c>
      <c r="T53" t="s">
        <v>184</v>
      </c>
      <c r="U53" s="2" t="str">
        <f aca="true" t="shared" si="27" ref="U53:U64">CONCATENATE(TEXT(C53,"0000"),TEXT(D53,"0000"))</f>
        <v>CVC0000</v>
      </c>
    </row>
    <row r="54" spans="1:21" ht="12.75">
      <c r="A54" s="2">
        <v>2</v>
      </c>
      <c r="B54" s="42">
        <f aca="true" t="shared" si="28" ref="B54:B64">B53</f>
        <v>39174</v>
      </c>
      <c r="C54" s="4" t="s">
        <v>17</v>
      </c>
      <c r="D54" s="2">
        <v>4</v>
      </c>
      <c r="E54" s="21">
        <v>60504</v>
      </c>
      <c r="F54">
        <v>2005</v>
      </c>
      <c r="G54" t="s">
        <v>191</v>
      </c>
      <c r="I54" t="s">
        <v>17</v>
      </c>
      <c r="J54" t="str">
        <f aca="true" t="shared" si="29" ref="J54:J64">J53</f>
        <v>FED 4</v>
      </c>
      <c r="K54" t="str">
        <f aca="true" t="shared" si="30" ref="K54:K64">K53</f>
        <v>S1G08</v>
      </c>
      <c r="L54" t="str">
        <f aca="true" t="shared" si="31" ref="L54:L64">L53</f>
        <v>m</v>
      </c>
      <c r="M54" t="s">
        <v>2</v>
      </c>
      <c r="N54">
        <v>1</v>
      </c>
      <c r="O54" t="s">
        <v>166</v>
      </c>
      <c r="P54" s="2" t="str">
        <f t="shared" si="7"/>
        <v>3052060504200510004</v>
      </c>
      <c r="Q54" t="str">
        <f t="shared" si="25"/>
        <v>ME FED</v>
      </c>
      <c r="R54" t="str">
        <f t="shared" si="26"/>
        <v>S1G08m1 </v>
      </c>
      <c r="S54" s="12" t="s">
        <v>207</v>
      </c>
      <c r="T54" t="s">
        <v>184</v>
      </c>
      <c r="U54" s="2" t="str">
        <f t="shared" si="27"/>
        <v>FED0004</v>
      </c>
    </row>
    <row r="55" spans="1:21" ht="12.75">
      <c r="A55" s="2">
        <v>3</v>
      </c>
      <c r="B55" s="42">
        <f t="shared" si="28"/>
        <v>39174</v>
      </c>
      <c r="C55" s="4" t="s">
        <v>19</v>
      </c>
      <c r="D55" s="2">
        <v>12</v>
      </c>
      <c r="E55">
        <v>40421</v>
      </c>
      <c r="F55">
        <v>2005</v>
      </c>
      <c r="G55" t="s">
        <v>191</v>
      </c>
      <c r="I55" t="s">
        <v>17</v>
      </c>
      <c r="J55" t="str">
        <f t="shared" si="29"/>
        <v>FED 4</v>
      </c>
      <c r="K55" t="str">
        <f t="shared" si="30"/>
        <v>S1G08</v>
      </c>
      <c r="L55" t="str">
        <f t="shared" si="31"/>
        <v>m</v>
      </c>
      <c r="M55" t="s">
        <v>210</v>
      </c>
      <c r="N55">
        <v>4</v>
      </c>
      <c r="O55" t="s">
        <v>19</v>
      </c>
      <c r="P55" s="2" t="str">
        <f t="shared" si="7"/>
        <v>3052040421200510012</v>
      </c>
      <c r="Q55" t="str">
        <f t="shared" si="25"/>
        <v>ME DDU</v>
      </c>
      <c r="R55" t="str">
        <f t="shared" si="26"/>
        <v>S1G08m4F</v>
      </c>
      <c r="S55" s="12" t="s">
        <v>207</v>
      </c>
      <c r="T55" t="s">
        <v>184</v>
      </c>
      <c r="U55" s="2" t="str">
        <f t="shared" si="27"/>
        <v>DDU0012</v>
      </c>
    </row>
    <row r="56" spans="1:21" ht="12.75">
      <c r="A56" s="2">
        <v>4</v>
      </c>
      <c r="B56" s="42">
        <f t="shared" si="28"/>
        <v>39174</v>
      </c>
      <c r="C56" s="4" t="s">
        <v>19</v>
      </c>
      <c r="D56" s="2">
        <v>13</v>
      </c>
      <c r="E56">
        <v>40421</v>
      </c>
      <c r="F56">
        <v>2005</v>
      </c>
      <c r="G56" t="s">
        <v>191</v>
      </c>
      <c r="I56" t="s">
        <v>17</v>
      </c>
      <c r="J56" t="str">
        <f t="shared" si="29"/>
        <v>FED 4</v>
      </c>
      <c r="K56" t="str">
        <f t="shared" si="30"/>
        <v>S1G08</v>
      </c>
      <c r="L56" t="str">
        <f t="shared" si="31"/>
        <v>m</v>
      </c>
      <c r="M56" t="s">
        <v>210</v>
      </c>
      <c r="N56">
        <v>5</v>
      </c>
      <c r="O56" t="s">
        <v>19</v>
      </c>
      <c r="P56" s="2" t="str">
        <f t="shared" si="7"/>
        <v>3052040421200510013</v>
      </c>
      <c r="Q56" t="str">
        <f t="shared" si="25"/>
        <v>ME DDU</v>
      </c>
      <c r="R56" t="str">
        <f t="shared" si="26"/>
        <v>S1G08m5F</v>
      </c>
      <c r="S56" s="12" t="s">
        <v>207</v>
      </c>
      <c r="T56" t="s">
        <v>184</v>
      </c>
      <c r="U56" s="2" t="str">
        <f t="shared" si="27"/>
        <v>DDU0013</v>
      </c>
    </row>
    <row r="57" spans="1:21" ht="12.75">
      <c r="A57" s="2">
        <v>5</v>
      </c>
      <c r="B57" s="42">
        <f t="shared" si="28"/>
        <v>39174</v>
      </c>
      <c r="C57" s="4" t="s">
        <v>19</v>
      </c>
      <c r="D57" s="2">
        <v>14</v>
      </c>
      <c r="E57">
        <v>40421</v>
      </c>
      <c r="F57">
        <v>2005</v>
      </c>
      <c r="G57" t="s">
        <v>191</v>
      </c>
      <c r="I57" t="s">
        <v>17</v>
      </c>
      <c r="J57" t="str">
        <f t="shared" si="29"/>
        <v>FED 4</v>
      </c>
      <c r="K57" t="str">
        <f t="shared" si="30"/>
        <v>S1G08</v>
      </c>
      <c r="L57" t="str">
        <f t="shared" si="31"/>
        <v>m</v>
      </c>
      <c r="M57" t="s">
        <v>210</v>
      </c>
      <c r="N57">
        <v>6</v>
      </c>
      <c r="O57" t="s">
        <v>19</v>
      </c>
      <c r="P57" s="2" t="str">
        <f t="shared" si="7"/>
        <v>3052040421200510014</v>
      </c>
      <c r="Q57" t="str">
        <f t="shared" si="25"/>
        <v>ME DDU</v>
      </c>
      <c r="R57" t="str">
        <f t="shared" si="26"/>
        <v>S1G08m6F</v>
      </c>
      <c r="S57" s="12" t="s">
        <v>207</v>
      </c>
      <c r="T57" t="s">
        <v>184</v>
      </c>
      <c r="U57" s="2" t="str">
        <f t="shared" si="27"/>
        <v>DDU0014</v>
      </c>
    </row>
    <row r="58" spans="1:21" ht="12.75">
      <c r="A58" s="2">
        <v>6</v>
      </c>
      <c r="B58" s="42">
        <f t="shared" si="28"/>
        <v>39174</v>
      </c>
      <c r="C58" s="4" t="s">
        <v>19</v>
      </c>
      <c r="D58" s="2">
        <v>15</v>
      </c>
      <c r="E58">
        <v>40421</v>
      </c>
      <c r="F58">
        <v>2005</v>
      </c>
      <c r="G58" t="s">
        <v>191</v>
      </c>
      <c r="I58" t="s">
        <v>17</v>
      </c>
      <c r="J58" t="str">
        <f t="shared" si="29"/>
        <v>FED 4</v>
      </c>
      <c r="K58" t="str">
        <f t="shared" si="30"/>
        <v>S1G08</v>
      </c>
      <c r="L58" t="str">
        <f t="shared" si="31"/>
        <v>m</v>
      </c>
      <c r="M58" t="s">
        <v>210</v>
      </c>
      <c r="N58">
        <v>7</v>
      </c>
      <c r="O58" t="s">
        <v>19</v>
      </c>
      <c r="P58" s="2" t="str">
        <f t="shared" si="7"/>
        <v>3052040421200510015</v>
      </c>
      <c r="Q58" t="str">
        <f t="shared" si="25"/>
        <v>ME DDU</v>
      </c>
      <c r="R58" t="str">
        <f t="shared" si="26"/>
        <v>S1G08m7F</v>
      </c>
      <c r="S58" s="12" t="s">
        <v>207</v>
      </c>
      <c r="T58" t="s">
        <v>184</v>
      </c>
      <c r="U58" s="2" t="str">
        <f t="shared" si="27"/>
        <v>DDU0015</v>
      </c>
    </row>
    <row r="59" spans="1:21" ht="12.75">
      <c r="A59" s="2">
        <v>7</v>
      </c>
      <c r="B59" s="42">
        <f t="shared" si="28"/>
        <v>39174</v>
      </c>
      <c r="C59" s="4" t="s">
        <v>18</v>
      </c>
      <c r="D59" s="2">
        <v>3</v>
      </c>
      <c r="E59">
        <v>40303</v>
      </c>
      <c r="F59">
        <v>2005</v>
      </c>
      <c r="G59" t="s">
        <v>191</v>
      </c>
      <c r="I59" t="s">
        <v>17</v>
      </c>
      <c r="J59" t="str">
        <f t="shared" si="29"/>
        <v>FED 4</v>
      </c>
      <c r="K59" t="str">
        <f t="shared" si="30"/>
        <v>S1G08</v>
      </c>
      <c r="L59" t="str">
        <f t="shared" si="31"/>
        <v>m</v>
      </c>
      <c r="M59" t="s">
        <v>210</v>
      </c>
      <c r="N59">
        <v>8</v>
      </c>
      <c r="O59" t="s">
        <v>165</v>
      </c>
      <c r="P59" s="2" t="str">
        <f t="shared" si="7"/>
        <v>3052040303200510003</v>
      </c>
      <c r="Q59" t="str">
        <f t="shared" si="25"/>
        <v>ME DCC</v>
      </c>
      <c r="R59" t="str">
        <f t="shared" si="26"/>
        <v>S1G08m8F</v>
      </c>
      <c r="S59" s="12" t="s">
        <v>207</v>
      </c>
      <c r="T59" t="s">
        <v>184</v>
      </c>
      <c r="U59" s="2" t="str">
        <f t="shared" si="27"/>
        <v>DCC0003</v>
      </c>
    </row>
    <row r="60" spans="1:21" ht="12.75">
      <c r="A60" s="2">
        <v>8</v>
      </c>
      <c r="B60" s="42">
        <f t="shared" si="28"/>
        <v>39174</v>
      </c>
      <c r="C60" s="4" t="s">
        <v>19</v>
      </c>
      <c r="D60" s="2">
        <v>16</v>
      </c>
      <c r="E60">
        <v>40421</v>
      </c>
      <c r="F60">
        <v>2005</v>
      </c>
      <c r="G60" t="s">
        <v>191</v>
      </c>
      <c r="I60" t="s">
        <v>17</v>
      </c>
      <c r="J60" t="str">
        <f t="shared" si="29"/>
        <v>FED 4</v>
      </c>
      <c r="K60" t="str">
        <f t="shared" si="30"/>
        <v>S1G08</v>
      </c>
      <c r="L60" t="str">
        <f t="shared" si="31"/>
        <v>m</v>
      </c>
      <c r="M60" t="s">
        <v>210</v>
      </c>
      <c r="N60">
        <v>9</v>
      </c>
      <c r="O60" t="s">
        <v>19</v>
      </c>
      <c r="P60" s="2" t="str">
        <f t="shared" si="7"/>
        <v>3052040421200510016</v>
      </c>
      <c r="Q60" t="str">
        <f t="shared" si="25"/>
        <v>ME DDU</v>
      </c>
      <c r="R60" t="str">
        <f t="shared" si="26"/>
        <v>S1G08m9F</v>
      </c>
      <c r="S60" s="12" t="s">
        <v>207</v>
      </c>
      <c r="T60" t="s">
        <v>184</v>
      </c>
      <c r="U60" s="2" t="str">
        <f t="shared" si="27"/>
        <v>DDU0016</v>
      </c>
    </row>
    <row r="61" spans="1:21" ht="12.75">
      <c r="A61" s="2">
        <v>9</v>
      </c>
      <c r="B61" s="42">
        <f t="shared" si="28"/>
        <v>39174</v>
      </c>
      <c r="C61" s="4" t="s">
        <v>19</v>
      </c>
      <c r="D61" s="2">
        <v>17</v>
      </c>
      <c r="E61">
        <v>40421</v>
      </c>
      <c r="F61">
        <v>2005</v>
      </c>
      <c r="G61" t="s">
        <v>191</v>
      </c>
      <c r="I61" t="s">
        <v>17</v>
      </c>
      <c r="J61" t="str">
        <f t="shared" si="29"/>
        <v>FED 4</v>
      </c>
      <c r="K61" t="str">
        <f t="shared" si="30"/>
        <v>S1G08</v>
      </c>
      <c r="L61" t="str">
        <f t="shared" si="31"/>
        <v>m</v>
      </c>
      <c r="M61" t="s">
        <v>210</v>
      </c>
      <c r="N61">
        <v>10</v>
      </c>
      <c r="O61" t="s">
        <v>19</v>
      </c>
      <c r="P61" s="2" t="str">
        <f t="shared" si="7"/>
        <v>3052040421200510017</v>
      </c>
      <c r="Q61" t="str">
        <f t="shared" si="25"/>
        <v>ME DDU</v>
      </c>
      <c r="R61" t="str">
        <f t="shared" si="26"/>
        <v>S1G08m10F</v>
      </c>
      <c r="S61" s="12" t="s">
        <v>207</v>
      </c>
      <c r="T61" t="s">
        <v>184</v>
      </c>
      <c r="U61" s="2" t="str">
        <f t="shared" si="27"/>
        <v>DDU0017</v>
      </c>
    </row>
    <row r="62" spans="1:21" ht="12.75">
      <c r="A62" s="2">
        <v>10</v>
      </c>
      <c r="B62" s="42">
        <f t="shared" si="28"/>
        <v>39174</v>
      </c>
      <c r="C62" s="4" t="s">
        <v>19</v>
      </c>
      <c r="D62" s="2">
        <v>18</v>
      </c>
      <c r="E62">
        <v>40421</v>
      </c>
      <c r="F62">
        <v>2005</v>
      </c>
      <c r="G62" t="s">
        <v>191</v>
      </c>
      <c r="I62" t="s">
        <v>17</v>
      </c>
      <c r="J62" t="str">
        <f t="shared" si="29"/>
        <v>FED 4</v>
      </c>
      <c r="K62" t="str">
        <f t="shared" si="30"/>
        <v>S1G08</v>
      </c>
      <c r="L62" t="str">
        <f t="shared" si="31"/>
        <v>m</v>
      </c>
      <c r="M62" t="s">
        <v>210</v>
      </c>
      <c r="N62">
        <v>11</v>
      </c>
      <c r="O62" t="s">
        <v>19</v>
      </c>
      <c r="P62" s="2" t="str">
        <f t="shared" si="7"/>
        <v>3052040421200510018</v>
      </c>
      <c r="Q62" t="str">
        <f t="shared" si="25"/>
        <v>ME DDU</v>
      </c>
      <c r="R62" t="str">
        <f t="shared" si="26"/>
        <v>S1G08m11F</v>
      </c>
      <c r="S62" s="12" t="s">
        <v>207</v>
      </c>
      <c r="T62" t="s">
        <v>184</v>
      </c>
      <c r="U62" s="2" t="str">
        <f t="shared" si="27"/>
        <v>DDU0018</v>
      </c>
    </row>
    <row r="63" spans="1:21" ht="12.75">
      <c r="A63" s="2">
        <v>11</v>
      </c>
      <c r="B63" s="42">
        <f t="shared" si="28"/>
        <v>39174</v>
      </c>
      <c r="C63" s="4" t="s">
        <v>19</v>
      </c>
      <c r="D63" s="2">
        <v>19</v>
      </c>
      <c r="E63">
        <v>40421</v>
      </c>
      <c r="F63">
        <v>2005</v>
      </c>
      <c r="G63" t="s">
        <v>191</v>
      </c>
      <c r="I63" t="s">
        <v>17</v>
      </c>
      <c r="J63" t="str">
        <f t="shared" si="29"/>
        <v>FED 4</v>
      </c>
      <c r="K63" t="str">
        <f t="shared" si="30"/>
        <v>S1G08</v>
      </c>
      <c r="L63" t="str">
        <f t="shared" si="31"/>
        <v>m</v>
      </c>
      <c r="M63" t="s">
        <v>210</v>
      </c>
      <c r="N63">
        <v>12</v>
      </c>
      <c r="O63" t="s">
        <v>19</v>
      </c>
      <c r="P63" s="2" t="str">
        <f t="shared" si="7"/>
        <v>3052040421200510019</v>
      </c>
      <c r="Q63" t="str">
        <f t="shared" si="25"/>
        <v>ME DDU</v>
      </c>
      <c r="R63" t="str">
        <f t="shared" si="26"/>
        <v>S1G08m12F</v>
      </c>
      <c r="S63" s="12" t="s">
        <v>207</v>
      </c>
      <c r="T63" t="s">
        <v>184</v>
      </c>
      <c r="U63" s="2" t="str">
        <f t="shared" si="27"/>
        <v>DDU0019</v>
      </c>
    </row>
    <row r="64" spans="1:21" ht="12.75">
      <c r="A64" s="2">
        <v>12</v>
      </c>
      <c r="B64" s="42">
        <f t="shared" si="28"/>
        <v>39174</v>
      </c>
      <c r="C64" s="4" t="s">
        <v>19</v>
      </c>
      <c r="D64" s="2">
        <v>20</v>
      </c>
      <c r="E64">
        <v>40421</v>
      </c>
      <c r="F64">
        <v>2005</v>
      </c>
      <c r="G64" t="s">
        <v>191</v>
      </c>
      <c r="I64" t="s">
        <v>17</v>
      </c>
      <c r="J64" t="str">
        <f t="shared" si="29"/>
        <v>FED 4</v>
      </c>
      <c r="K64" t="str">
        <f t="shared" si="30"/>
        <v>S1G08</v>
      </c>
      <c r="L64" t="str">
        <f t="shared" si="31"/>
        <v>m</v>
      </c>
      <c r="M64" t="s">
        <v>210</v>
      </c>
      <c r="N64">
        <v>13</v>
      </c>
      <c r="O64" t="s">
        <v>19</v>
      </c>
      <c r="P64" s="2" t="str">
        <f>CONCATENATE("3052",TEXT(E64,"000000"),TEXT(F64,"0000"),"1",TEXT(D64,"0000"))</f>
        <v>3052040421200510020</v>
      </c>
      <c r="Q64" t="str">
        <f t="shared" si="25"/>
        <v>ME DDU</v>
      </c>
      <c r="R64" t="str">
        <f t="shared" si="26"/>
        <v>S1G08m13F</v>
      </c>
      <c r="S64" s="12" t="s">
        <v>207</v>
      </c>
      <c r="T64" t="s">
        <v>184</v>
      </c>
      <c r="U64" s="2" t="str">
        <f t="shared" si="27"/>
        <v>DDU0020</v>
      </c>
    </row>
    <row r="65" ht="12.75">
      <c r="T65" t="s">
        <v>184</v>
      </c>
    </row>
    <row r="66" spans="1:21" ht="12.75">
      <c r="A66" s="2">
        <v>1</v>
      </c>
      <c r="B66" s="42">
        <v>39384</v>
      </c>
      <c r="C66" s="4" t="s">
        <v>167</v>
      </c>
      <c r="D66" s="2"/>
      <c r="E66">
        <v>32203</v>
      </c>
      <c r="F66">
        <v>2005</v>
      </c>
      <c r="G66" t="s">
        <v>191</v>
      </c>
      <c r="I66" t="s">
        <v>17</v>
      </c>
      <c r="J66" t="s">
        <v>176</v>
      </c>
      <c r="K66" t="s">
        <v>453</v>
      </c>
      <c r="L66" t="s">
        <v>162</v>
      </c>
      <c r="M66" t="s">
        <v>210</v>
      </c>
      <c r="N66">
        <v>1</v>
      </c>
      <c r="O66" t="s">
        <v>164</v>
      </c>
      <c r="P66" s="2" t="str">
        <f>CONCATENATE("3052",TEXT(E66,"000000"),TEXT(F66,"0000"),"1",TEXT(D66,"0000"))</f>
        <v>3052032203200510000</v>
      </c>
      <c r="Q66" t="str">
        <f aca="true" t="shared" si="32" ref="Q66:Q77">CONCATENATE("ME ",C66)</f>
        <v>ME CVC</v>
      </c>
      <c r="R66" t="str">
        <f aca="true" t="shared" si="33" ref="R66:R77">IF(G66="detector",CONCATENATE(K66,L66,N66,M66),G66)</f>
        <v>S1G08m1F</v>
      </c>
      <c r="S66" s="12" t="s">
        <v>207</v>
      </c>
      <c r="T66" t="s">
        <v>184</v>
      </c>
      <c r="U66" s="2" t="str">
        <f aca="true" t="shared" si="34" ref="U66:U77">CONCATENATE(TEXT(C66,"0000"),TEXT(D66,"0000"))</f>
        <v>CVC0000</v>
      </c>
    </row>
    <row r="67" spans="1:21" ht="12.75">
      <c r="A67" s="2">
        <v>2</v>
      </c>
      <c r="B67" s="42">
        <f aca="true" t="shared" si="35" ref="B67:B77">B66</f>
        <v>39384</v>
      </c>
      <c r="C67" s="4" t="s">
        <v>17</v>
      </c>
      <c r="D67" s="2"/>
      <c r="E67" s="21">
        <v>60504</v>
      </c>
      <c r="F67">
        <v>2005</v>
      </c>
      <c r="G67" t="s">
        <v>191</v>
      </c>
      <c r="I67" t="s">
        <v>17</v>
      </c>
      <c r="J67" t="str">
        <f aca="true" t="shared" si="36" ref="J67:J77">J66</f>
        <v>FED3</v>
      </c>
      <c r="K67" t="str">
        <f aca="true" t="shared" si="37" ref="K67:K77">K66</f>
        <v>S1G08</v>
      </c>
      <c r="L67" t="str">
        <f aca="true" t="shared" si="38" ref="L67:L77">L66</f>
        <v>m</v>
      </c>
      <c r="M67" t="s">
        <v>2</v>
      </c>
      <c r="N67">
        <v>1</v>
      </c>
      <c r="O67" t="s">
        <v>166</v>
      </c>
      <c r="P67" s="2" t="str">
        <f aca="true" t="shared" si="39" ref="P67:P77">CONCATENATE("3052",TEXT(E67,"000000"),TEXT(F67,"0000"),"1",TEXT(D67,"0000"))</f>
        <v>3052060504200510000</v>
      </c>
      <c r="Q67" t="str">
        <f t="shared" si="32"/>
        <v>ME FED</v>
      </c>
      <c r="R67" t="str">
        <f t="shared" si="33"/>
        <v>S1G08m1 </v>
      </c>
      <c r="S67" s="12" t="s">
        <v>207</v>
      </c>
      <c r="T67" t="s">
        <v>184</v>
      </c>
      <c r="U67" s="2" t="str">
        <f t="shared" si="34"/>
        <v>FED0000</v>
      </c>
    </row>
    <row r="68" spans="1:21" ht="12.75">
      <c r="A68" s="2">
        <v>3</v>
      </c>
      <c r="B68" s="42">
        <f t="shared" si="35"/>
        <v>39384</v>
      </c>
      <c r="C68" s="4" t="s">
        <v>19</v>
      </c>
      <c r="D68" s="2"/>
      <c r="E68">
        <v>40421</v>
      </c>
      <c r="F68">
        <v>2005</v>
      </c>
      <c r="G68" t="s">
        <v>191</v>
      </c>
      <c r="I68" t="s">
        <v>17</v>
      </c>
      <c r="J68" t="str">
        <f t="shared" si="36"/>
        <v>FED3</v>
      </c>
      <c r="K68" t="str">
        <f t="shared" si="37"/>
        <v>S1G08</v>
      </c>
      <c r="L68" t="str">
        <f t="shared" si="38"/>
        <v>m</v>
      </c>
      <c r="M68" t="s">
        <v>210</v>
      </c>
      <c r="N68">
        <v>4</v>
      </c>
      <c r="P68" s="2" t="str">
        <f t="shared" si="39"/>
        <v>3052040421200510000</v>
      </c>
      <c r="Q68" t="str">
        <f t="shared" si="32"/>
        <v>ME DDU</v>
      </c>
      <c r="R68" t="str">
        <f t="shared" si="33"/>
        <v>S1G08m4F</v>
      </c>
      <c r="S68" s="12" t="s">
        <v>207</v>
      </c>
      <c r="T68" t="s">
        <v>184</v>
      </c>
      <c r="U68" s="2" t="str">
        <f t="shared" si="34"/>
        <v>DDU0000</v>
      </c>
    </row>
    <row r="69" spans="1:21" ht="12.75">
      <c r="A69" s="2">
        <v>4</v>
      </c>
      <c r="B69" s="42">
        <f t="shared" si="35"/>
        <v>39384</v>
      </c>
      <c r="C69" s="4" t="s">
        <v>19</v>
      </c>
      <c r="D69" s="2"/>
      <c r="E69">
        <v>40421</v>
      </c>
      <c r="F69">
        <v>2005</v>
      </c>
      <c r="G69" t="s">
        <v>191</v>
      </c>
      <c r="I69" t="s">
        <v>17</v>
      </c>
      <c r="J69" t="str">
        <f t="shared" si="36"/>
        <v>FED3</v>
      </c>
      <c r="K69" t="str">
        <f t="shared" si="37"/>
        <v>S1G08</v>
      </c>
      <c r="L69" t="str">
        <f t="shared" si="38"/>
        <v>m</v>
      </c>
      <c r="M69" t="s">
        <v>210</v>
      </c>
      <c r="N69">
        <v>5</v>
      </c>
      <c r="O69" t="s">
        <v>2</v>
      </c>
      <c r="P69" s="2" t="str">
        <f t="shared" si="39"/>
        <v>3052040421200510000</v>
      </c>
      <c r="Q69" t="str">
        <f t="shared" si="32"/>
        <v>ME DDU</v>
      </c>
      <c r="R69" t="str">
        <f t="shared" si="33"/>
        <v>S1G08m5F</v>
      </c>
      <c r="S69" s="12" t="s">
        <v>207</v>
      </c>
      <c r="T69" t="s">
        <v>184</v>
      </c>
      <c r="U69" s="2" t="str">
        <f t="shared" si="34"/>
        <v>DDU0000</v>
      </c>
    </row>
    <row r="70" spans="1:21" ht="12.75">
      <c r="A70" s="2">
        <v>5</v>
      </c>
      <c r="B70" s="42">
        <f t="shared" si="35"/>
        <v>39384</v>
      </c>
      <c r="C70" s="4" t="s">
        <v>19</v>
      </c>
      <c r="D70" s="2">
        <v>5</v>
      </c>
      <c r="E70">
        <v>40421</v>
      </c>
      <c r="F70">
        <v>2005</v>
      </c>
      <c r="G70" t="s">
        <v>191</v>
      </c>
      <c r="I70" t="s">
        <v>17</v>
      </c>
      <c r="J70" t="str">
        <f t="shared" si="36"/>
        <v>FED3</v>
      </c>
      <c r="K70" t="str">
        <f t="shared" si="37"/>
        <v>S1G08</v>
      </c>
      <c r="L70" t="str">
        <f t="shared" si="38"/>
        <v>m</v>
      </c>
      <c r="M70" t="s">
        <v>210</v>
      </c>
      <c r="N70">
        <v>6</v>
      </c>
      <c r="O70" t="s">
        <v>185</v>
      </c>
      <c r="P70" s="2" t="str">
        <f t="shared" si="39"/>
        <v>3052040421200510005</v>
      </c>
      <c r="Q70" t="str">
        <f t="shared" si="32"/>
        <v>ME DDU</v>
      </c>
      <c r="R70" t="str">
        <f t="shared" si="33"/>
        <v>S1G08m6F</v>
      </c>
      <c r="S70" s="12" t="s">
        <v>207</v>
      </c>
      <c r="T70" t="s">
        <v>184</v>
      </c>
      <c r="U70" s="2" t="str">
        <f t="shared" si="34"/>
        <v>DDU0005</v>
      </c>
    </row>
    <row r="71" spans="1:21" ht="12.75">
      <c r="A71" s="2">
        <v>6</v>
      </c>
      <c r="B71" s="42">
        <f t="shared" si="35"/>
        <v>39384</v>
      </c>
      <c r="C71" s="4" t="s">
        <v>19</v>
      </c>
      <c r="D71" s="2">
        <v>6</v>
      </c>
      <c r="E71">
        <v>40421</v>
      </c>
      <c r="F71">
        <v>2005</v>
      </c>
      <c r="G71" t="s">
        <v>191</v>
      </c>
      <c r="I71" t="s">
        <v>17</v>
      </c>
      <c r="J71" t="str">
        <f t="shared" si="36"/>
        <v>FED3</v>
      </c>
      <c r="K71" t="str">
        <f t="shared" si="37"/>
        <v>S1G08</v>
      </c>
      <c r="L71" t="str">
        <f t="shared" si="38"/>
        <v>m</v>
      </c>
      <c r="M71" t="s">
        <v>210</v>
      </c>
      <c r="N71">
        <v>7</v>
      </c>
      <c r="O71" t="s">
        <v>178</v>
      </c>
      <c r="P71" s="2" t="str">
        <f t="shared" si="39"/>
        <v>3052040421200510006</v>
      </c>
      <c r="Q71" t="str">
        <f t="shared" si="32"/>
        <v>ME DDU</v>
      </c>
      <c r="R71" t="str">
        <f t="shared" si="33"/>
        <v>S1G08m7F</v>
      </c>
      <c r="S71" s="12" t="s">
        <v>207</v>
      </c>
      <c r="T71" t="s">
        <v>184</v>
      </c>
      <c r="U71" s="2" t="str">
        <f t="shared" si="34"/>
        <v>DDU0006</v>
      </c>
    </row>
    <row r="72" spans="1:21" ht="12.75">
      <c r="A72" s="2">
        <v>7</v>
      </c>
      <c r="B72" s="42">
        <f t="shared" si="35"/>
        <v>39384</v>
      </c>
      <c r="C72" s="4" t="s">
        <v>18</v>
      </c>
      <c r="D72" s="2">
        <v>5</v>
      </c>
      <c r="E72">
        <v>40303</v>
      </c>
      <c r="F72">
        <v>2005</v>
      </c>
      <c r="G72" t="s">
        <v>191</v>
      </c>
      <c r="I72" t="s">
        <v>17</v>
      </c>
      <c r="J72" t="str">
        <f t="shared" si="36"/>
        <v>FED3</v>
      </c>
      <c r="K72" t="str">
        <f t="shared" si="37"/>
        <v>S1G08</v>
      </c>
      <c r="L72" t="str">
        <f t="shared" si="38"/>
        <v>m</v>
      </c>
      <c r="M72" t="s">
        <v>210</v>
      </c>
      <c r="N72">
        <v>8</v>
      </c>
      <c r="O72" t="s">
        <v>177</v>
      </c>
      <c r="P72" s="2" t="str">
        <f t="shared" si="39"/>
        <v>3052040303200510005</v>
      </c>
      <c r="Q72" t="str">
        <f t="shared" si="32"/>
        <v>ME DCC</v>
      </c>
      <c r="R72" t="str">
        <f t="shared" si="33"/>
        <v>S1G08m8F</v>
      </c>
      <c r="S72" s="12" t="s">
        <v>207</v>
      </c>
      <c r="T72" t="s">
        <v>184</v>
      </c>
      <c r="U72" s="2" t="str">
        <f t="shared" si="34"/>
        <v>DCC0005</v>
      </c>
    </row>
    <row r="73" spans="1:21" ht="12.75">
      <c r="A73" s="2">
        <v>8</v>
      </c>
      <c r="B73" s="42">
        <f t="shared" si="35"/>
        <v>39384</v>
      </c>
      <c r="C73" s="4" t="s">
        <v>19</v>
      </c>
      <c r="D73" s="2">
        <v>7</v>
      </c>
      <c r="E73">
        <v>40421</v>
      </c>
      <c r="F73">
        <v>2005</v>
      </c>
      <c r="G73" t="s">
        <v>191</v>
      </c>
      <c r="I73" t="s">
        <v>17</v>
      </c>
      <c r="J73" t="str">
        <f t="shared" si="36"/>
        <v>FED3</v>
      </c>
      <c r="K73" t="str">
        <f t="shared" si="37"/>
        <v>S1G08</v>
      </c>
      <c r="L73" t="str">
        <f t="shared" si="38"/>
        <v>m</v>
      </c>
      <c r="M73" t="s">
        <v>210</v>
      </c>
      <c r="N73">
        <v>9</v>
      </c>
      <c r="O73" t="s">
        <v>179</v>
      </c>
      <c r="P73" s="2" t="str">
        <f t="shared" si="39"/>
        <v>3052040421200510007</v>
      </c>
      <c r="Q73" t="str">
        <f t="shared" si="32"/>
        <v>ME DDU</v>
      </c>
      <c r="R73" t="str">
        <f t="shared" si="33"/>
        <v>S1G08m9F</v>
      </c>
      <c r="S73" s="12" t="s">
        <v>207</v>
      </c>
      <c r="T73" t="s">
        <v>184</v>
      </c>
      <c r="U73" s="2" t="str">
        <f t="shared" si="34"/>
        <v>DDU0007</v>
      </c>
    </row>
    <row r="74" spans="1:21" ht="12.75">
      <c r="A74" s="2">
        <v>9</v>
      </c>
      <c r="B74" s="42">
        <f t="shared" si="35"/>
        <v>39384</v>
      </c>
      <c r="C74" s="4" t="s">
        <v>19</v>
      </c>
      <c r="D74" s="2">
        <v>8</v>
      </c>
      <c r="E74">
        <v>40421</v>
      </c>
      <c r="F74">
        <v>2005</v>
      </c>
      <c r="G74" t="s">
        <v>191</v>
      </c>
      <c r="I74" t="s">
        <v>17</v>
      </c>
      <c r="J74" t="str">
        <f t="shared" si="36"/>
        <v>FED3</v>
      </c>
      <c r="K74" t="str">
        <f t="shared" si="37"/>
        <v>S1G08</v>
      </c>
      <c r="L74" t="str">
        <f t="shared" si="38"/>
        <v>m</v>
      </c>
      <c r="M74" t="s">
        <v>210</v>
      </c>
      <c r="N74">
        <v>10</v>
      </c>
      <c r="O74" t="s">
        <v>180</v>
      </c>
      <c r="P74" s="2" t="str">
        <f t="shared" si="39"/>
        <v>3052040421200510008</v>
      </c>
      <c r="Q74" t="str">
        <f t="shared" si="32"/>
        <v>ME DDU</v>
      </c>
      <c r="R74" t="str">
        <f t="shared" si="33"/>
        <v>S1G08m10F</v>
      </c>
      <c r="S74" s="12" t="s">
        <v>207</v>
      </c>
      <c r="T74" t="s">
        <v>184</v>
      </c>
      <c r="U74" s="2" t="str">
        <f t="shared" si="34"/>
        <v>DDU0008</v>
      </c>
    </row>
    <row r="75" spans="1:21" ht="12.75">
      <c r="A75" s="2">
        <v>10</v>
      </c>
      <c r="B75" s="42">
        <f t="shared" si="35"/>
        <v>39384</v>
      </c>
      <c r="C75" s="4" t="s">
        <v>19</v>
      </c>
      <c r="D75" s="2">
        <v>9</v>
      </c>
      <c r="E75">
        <v>40421</v>
      </c>
      <c r="F75">
        <v>2005</v>
      </c>
      <c r="G75" t="s">
        <v>191</v>
      </c>
      <c r="I75" t="s">
        <v>17</v>
      </c>
      <c r="J75" t="str">
        <f t="shared" si="36"/>
        <v>FED3</v>
      </c>
      <c r="K75" t="str">
        <f t="shared" si="37"/>
        <v>S1G08</v>
      </c>
      <c r="L75" t="str">
        <f t="shared" si="38"/>
        <v>m</v>
      </c>
      <c r="M75" t="s">
        <v>210</v>
      </c>
      <c r="N75">
        <v>11</v>
      </c>
      <c r="O75" t="s">
        <v>181</v>
      </c>
      <c r="P75" s="2" t="str">
        <f t="shared" si="39"/>
        <v>3052040421200510009</v>
      </c>
      <c r="Q75" t="str">
        <f t="shared" si="32"/>
        <v>ME DDU</v>
      </c>
      <c r="R75" t="str">
        <f t="shared" si="33"/>
        <v>S1G08m11F</v>
      </c>
      <c r="S75" s="12" t="s">
        <v>207</v>
      </c>
      <c r="T75" t="s">
        <v>184</v>
      </c>
      <c r="U75" s="2" t="str">
        <f t="shared" si="34"/>
        <v>DDU0009</v>
      </c>
    </row>
    <row r="76" spans="1:21" ht="12.75">
      <c r="A76" s="2">
        <v>11</v>
      </c>
      <c r="B76" s="42">
        <f t="shared" si="35"/>
        <v>39384</v>
      </c>
      <c r="C76" s="4" t="s">
        <v>19</v>
      </c>
      <c r="D76" s="2">
        <v>10</v>
      </c>
      <c r="E76">
        <v>40421</v>
      </c>
      <c r="F76">
        <v>2005</v>
      </c>
      <c r="G76" t="s">
        <v>191</v>
      </c>
      <c r="I76" t="s">
        <v>17</v>
      </c>
      <c r="J76" t="str">
        <f t="shared" si="36"/>
        <v>FED3</v>
      </c>
      <c r="K76" t="str">
        <f t="shared" si="37"/>
        <v>S1G08</v>
      </c>
      <c r="L76" t="str">
        <f t="shared" si="38"/>
        <v>m</v>
      </c>
      <c r="M76" t="s">
        <v>210</v>
      </c>
      <c r="N76">
        <v>12</v>
      </c>
      <c r="O76" t="s">
        <v>182</v>
      </c>
      <c r="P76" s="2" t="str">
        <f t="shared" si="39"/>
        <v>3052040421200510010</v>
      </c>
      <c r="Q76" t="str">
        <f t="shared" si="32"/>
        <v>ME DDU</v>
      </c>
      <c r="R76" t="str">
        <f t="shared" si="33"/>
        <v>S1G08m12F</v>
      </c>
      <c r="S76" s="12" t="s">
        <v>207</v>
      </c>
      <c r="T76" t="s">
        <v>184</v>
      </c>
      <c r="U76" s="2" t="str">
        <f t="shared" si="34"/>
        <v>DDU0010</v>
      </c>
    </row>
    <row r="77" spans="1:21" ht="12.75">
      <c r="A77" s="2">
        <v>12</v>
      </c>
      <c r="B77" s="42">
        <f t="shared" si="35"/>
        <v>39384</v>
      </c>
      <c r="C77" s="4" t="s">
        <v>19</v>
      </c>
      <c r="D77" s="2">
        <v>11</v>
      </c>
      <c r="E77">
        <v>40421</v>
      </c>
      <c r="F77">
        <v>2005</v>
      </c>
      <c r="G77" t="s">
        <v>191</v>
      </c>
      <c r="I77" t="s">
        <v>17</v>
      </c>
      <c r="J77" t="str">
        <f t="shared" si="36"/>
        <v>FED3</v>
      </c>
      <c r="K77" t="str">
        <f t="shared" si="37"/>
        <v>S1G08</v>
      </c>
      <c r="L77" t="str">
        <f t="shared" si="38"/>
        <v>m</v>
      </c>
      <c r="M77" t="s">
        <v>210</v>
      </c>
      <c r="N77">
        <v>13</v>
      </c>
      <c r="O77" t="s">
        <v>183</v>
      </c>
      <c r="P77" s="2" t="str">
        <f t="shared" si="39"/>
        <v>3052040421200510011</v>
      </c>
      <c r="Q77" t="str">
        <f t="shared" si="32"/>
        <v>ME DDU</v>
      </c>
      <c r="R77" t="str">
        <f t="shared" si="33"/>
        <v>S1G08m13F</v>
      </c>
      <c r="S77" s="12" t="s">
        <v>207</v>
      </c>
      <c r="T77" t="s">
        <v>184</v>
      </c>
      <c r="U77" s="2" t="str">
        <f t="shared" si="34"/>
        <v>DDU0011</v>
      </c>
    </row>
    <row r="78" spans="1:21" ht="12.75">
      <c r="A78" s="2"/>
      <c r="P78" s="2"/>
      <c r="S78" s="12"/>
      <c r="U78" s="2"/>
    </row>
  </sheetData>
  <hyperlinks>
    <hyperlink ref="S5" r:id="rId1" display="fborcher@cern.ch"/>
    <hyperlink ref="S9" r:id="rId2" display="fborcher@cern.ch"/>
    <hyperlink ref="S6" r:id="rId3" display="fborcher@cern.ch"/>
    <hyperlink ref="S3" r:id="rId4" display="fborcher@cern.ch"/>
    <hyperlink ref="S2" r:id="rId5" display="fborcher@cern.ch"/>
    <hyperlink ref="S8" r:id="rId6" display="fborcher@cern.ch"/>
    <hyperlink ref="S4" r:id="rId7" display="fborcher@cern.ch"/>
    <hyperlink ref="S10" r:id="rId8" display="fborcher@cern.ch"/>
    <hyperlink ref="S11" r:id="rId9" display="fborcher@cern.ch"/>
    <hyperlink ref="S12" r:id="rId10" display="fborcher@cern.ch"/>
    <hyperlink ref="S13" r:id="rId11" display="fborcher@cern.ch"/>
    <hyperlink ref="S7" r:id="rId12" display="fborcher@cern.ch"/>
    <hyperlink ref="S16" r:id="rId13" display="fborcher@cern.ch"/>
    <hyperlink ref="S17" r:id="rId14" display="fborcher@cern.ch"/>
    <hyperlink ref="S18" r:id="rId15" display="fborcher@cern.ch"/>
    <hyperlink ref="S19" r:id="rId16" display="fborcher@cern.ch"/>
    <hyperlink ref="S20" r:id="rId17" display="fborcher@cern.ch"/>
    <hyperlink ref="S21" r:id="rId18" display="fborcher@cern.ch"/>
    <hyperlink ref="S22" r:id="rId19" display="fborcher@cern.ch"/>
    <hyperlink ref="S23" r:id="rId20" display="fborcher@cern.ch"/>
    <hyperlink ref="S24" r:id="rId21" display="fborcher@cern.ch"/>
    <hyperlink ref="S30" r:id="rId22" display="fborcher@cern.ch"/>
    <hyperlink ref="S34" r:id="rId23" display="fborcher@cern.ch"/>
    <hyperlink ref="S31" r:id="rId24" display="fborcher@cern.ch"/>
    <hyperlink ref="S28" r:id="rId25" display="fborcher@cern.ch"/>
    <hyperlink ref="S27" r:id="rId26" display="fborcher@cern.ch"/>
    <hyperlink ref="S33" r:id="rId27" display="fborcher@cern.ch"/>
    <hyperlink ref="S29" r:id="rId28" display="fborcher@cern.ch"/>
    <hyperlink ref="S35" r:id="rId29" display="fborcher@cern.ch"/>
    <hyperlink ref="S36" r:id="rId30" display="fborcher@cern.ch"/>
    <hyperlink ref="S37" r:id="rId31" display="fborcher@cern.ch"/>
    <hyperlink ref="S38" r:id="rId32" display="fborcher@cern.ch"/>
    <hyperlink ref="S32" r:id="rId33" display="fborcher@cern.ch"/>
    <hyperlink ref="S43" r:id="rId34" display="fborcher@cern.ch"/>
    <hyperlink ref="S47" r:id="rId35" display="fborcher@cern.ch"/>
    <hyperlink ref="S44" r:id="rId36" display="fborcher@cern.ch"/>
    <hyperlink ref="S41" r:id="rId37" display="fborcher@cern.ch"/>
    <hyperlink ref="S40" r:id="rId38" display="fborcher@cern.ch"/>
    <hyperlink ref="S46" r:id="rId39" display="fborcher@cern.ch"/>
    <hyperlink ref="S42" r:id="rId40" display="fborcher@cern.ch"/>
    <hyperlink ref="S48" r:id="rId41" display="fborcher@cern.ch"/>
    <hyperlink ref="S49" r:id="rId42" display="fborcher@cern.ch"/>
    <hyperlink ref="S50" r:id="rId43" display="fborcher@cern.ch"/>
    <hyperlink ref="S51" r:id="rId44" display="fborcher@cern.ch"/>
    <hyperlink ref="S45" r:id="rId45" display="fborcher@cern.ch"/>
    <hyperlink ref="S56" r:id="rId46" display="fborcher@cern.ch"/>
    <hyperlink ref="S60" r:id="rId47" display="fborcher@cern.ch"/>
    <hyperlink ref="S57" r:id="rId48" display="fborcher@cern.ch"/>
    <hyperlink ref="S54" r:id="rId49" display="fborcher@cern.ch"/>
    <hyperlink ref="S53" r:id="rId50" display="fborcher@cern.ch"/>
    <hyperlink ref="S59" r:id="rId51" display="fborcher@cern.ch"/>
    <hyperlink ref="S55" r:id="rId52" display="fborcher@cern.ch"/>
    <hyperlink ref="S61" r:id="rId53" display="fborcher@cern.ch"/>
    <hyperlink ref="S62" r:id="rId54" display="fborcher@cern.ch"/>
    <hyperlink ref="S63" r:id="rId55" display="fborcher@cern.ch"/>
    <hyperlink ref="S64" r:id="rId56" display="fborcher@cern.ch"/>
    <hyperlink ref="S58" r:id="rId57" display="fborcher@cern.ch"/>
    <hyperlink ref="S69" r:id="rId58" display="fborcher@cern.ch"/>
    <hyperlink ref="S73" r:id="rId59" display="fborcher@cern.ch"/>
    <hyperlink ref="S70" r:id="rId60" display="fborcher@cern.ch"/>
    <hyperlink ref="S67" r:id="rId61" display="fborcher@cern.ch"/>
    <hyperlink ref="S66" r:id="rId62" display="fborcher@cern.ch"/>
    <hyperlink ref="S72" r:id="rId63" display="fborcher@cern.ch"/>
    <hyperlink ref="S68" r:id="rId64" display="fborcher@cern.ch"/>
    <hyperlink ref="S74" r:id="rId65" display="fborcher@cern.ch"/>
    <hyperlink ref="S75" r:id="rId66" display="fborcher@cern.ch"/>
    <hyperlink ref="S76" r:id="rId67" display="fborcher@cern.ch"/>
    <hyperlink ref="S77" r:id="rId68" display="fborcher@cern.ch"/>
    <hyperlink ref="S71" r:id="rId69" display="fborcher@cern.ch"/>
  </hyperlinks>
  <printOptions/>
  <pageMargins left="0.75" right="0.75" top="1" bottom="1" header="0.5" footer="0.5"/>
  <pageSetup fitToWidth="2" horizontalDpi="600" verticalDpi="600" orientation="portrait" paperSize="9" r:id="rId72"/>
  <headerFooter alignWithMargins="0">
    <oddHeader>&amp;L&amp;F&amp;C&amp;A&amp;RPrinted at &amp;T on &amp;D</oddHeader>
    <oddFooter>&amp;L&amp;Z&amp;CPage &amp;P of &amp;N&amp;RFred Borcherding</oddFooter>
  </headerFooter>
  <legacyDrawing r:id="rId71"/>
</worksheet>
</file>

<file path=xl/worksheets/sheet5.xml><?xml version="1.0" encoding="utf-8"?>
<worksheet xmlns="http://schemas.openxmlformats.org/spreadsheetml/2006/main" xmlns:r="http://schemas.openxmlformats.org/officeDocument/2006/relationships">
  <sheetPr codeName="Sheet2"/>
  <dimension ref="A1:AC24"/>
  <sheetViews>
    <sheetView workbookViewId="0" topLeftCell="A1">
      <selection activeCell="C27" sqref="C27"/>
    </sheetView>
  </sheetViews>
  <sheetFormatPr defaultColWidth="9.140625" defaultRowHeight="12.75"/>
  <cols>
    <col min="1" max="1" width="5.421875" style="17" customWidth="1"/>
    <col min="2" max="2" width="12.7109375" style="45" customWidth="1"/>
    <col min="3" max="3" width="5.28125" style="17" customWidth="1"/>
    <col min="4" max="4" width="4.57421875" style="17" customWidth="1"/>
    <col min="5" max="5" width="7.8515625" style="17" customWidth="1"/>
    <col min="6" max="6" width="5.421875" style="17" customWidth="1"/>
    <col min="7" max="7" width="5.8515625" style="17" customWidth="1"/>
    <col min="8" max="8" width="8.28125" style="17" customWidth="1"/>
    <col min="9" max="9" width="5.7109375" style="17" customWidth="1"/>
    <col min="10" max="10" width="16.421875" style="17" customWidth="1"/>
    <col min="11" max="11" width="8.8515625" style="17" customWidth="1"/>
    <col min="12" max="12" width="2.7109375" style="17" customWidth="1"/>
    <col min="13" max="13" width="4.00390625" style="17" customWidth="1"/>
    <col min="14" max="14" width="3.7109375" style="17" customWidth="1"/>
    <col min="15" max="15" width="11.140625" style="17" customWidth="1"/>
    <col min="16" max="16" width="21.28125" style="17" customWidth="1"/>
    <col min="17" max="17" width="20.57421875" style="17" customWidth="1"/>
    <col min="18" max="18" width="10.28125" style="17" customWidth="1"/>
    <col min="19" max="19" width="10.7109375" style="17" customWidth="1"/>
    <col min="20" max="16384" width="10.28125" style="17" customWidth="1"/>
  </cols>
  <sheetData>
    <row r="1" spans="1:29" s="3" customFormat="1" ht="77.25" thickBot="1">
      <c r="A1" s="13" t="s">
        <v>31</v>
      </c>
      <c r="B1" s="43" t="s">
        <v>3</v>
      </c>
      <c r="C1" s="14" t="s">
        <v>11</v>
      </c>
      <c r="D1" s="13" t="s">
        <v>29</v>
      </c>
      <c r="E1" s="13" t="s">
        <v>56</v>
      </c>
      <c r="F1" s="13" t="s">
        <v>57</v>
      </c>
      <c r="G1" s="13" t="s">
        <v>4</v>
      </c>
      <c r="H1" s="13" t="s">
        <v>5</v>
      </c>
      <c r="I1" s="15" t="s">
        <v>6</v>
      </c>
      <c r="J1" s="15" t="s">
        <v>10</v>
      </c>
      <c r="K1" s="15" t="s">
        <v>0</v>
      </c>
      <c r="L1" s="16" t="s">
        <v>1</v>
      </c>
      <c r="M1" s="16" t="s">
        <v>209</v>
      </c>
      <c r="N1" s="16" t="s">
        <v>7</v>
      </c>
      <c r="O1" s="13" t="s">
        <v>8</v>
      </c>
      <c r="P1" s="7" t="s">
        <v>208</v>
      </c>
      <c r="Q1" s="7" t="s">
        <v>195</v>
      </c>
      <c r="R1" s="8" t="s">
        <v>196</v>
      </c>
      <c r="S1" s="9" t="s">
        <v>197</v>
      </c>
      <c r="T1" s="10" t="s">
        <v>64</v>
      </c>
      <c r="U1" s="11" t="s">
        <v>198</v>
      </c>
      <c r="V1" s="11" t="s">
        <v>199</v>
      </c>
      <c r="W1" s="11" t="s">
        <v>200</v>
      </c>
      <c r="X1" s="11" t="s">
        <v>201</v>
      </c>
      <c r="Y1" s="11" t="s">
        <v>202</v>
      </c>
      <c r="Z1" s="11" t="s">
        <v>203</v>
      </c>
      <c r="AA1" s="11" t="s">
        <v>204</v>
      </c>
      <c r="AB1" s="11" t="s">
        <v>205</v>
      </c>
      <c r="AC1" s="11" t="s">
        <v>206</v>
      </c>
    </row>
    <row r="2" spans="1:29" ht="13.5" thickTop="1">
      <c r="A2" s="18"/>
      <c r="B2" s="44">
        <v>0</v>
      </c>
      <c r="C2" s="18" t="s">
        <v>160</v>
      </c>
      <c r="D2" s="18"/>
      <c r="E2" s="19"/>
      <c r="F2" s="19">
        <v>2005</v>
      </c>
      <c r="G2" s="18" t="s">
        <v>191</v>
      </c>
      <c r="H2" s="19"/>
      <c r="I2" s="18" t="s">
        <v>53</v>
      </c>
      <c r="J2" s="18" t="str">
        <f aca="true" t="shared" si="0" ref="J2:J19">CONCATENATE(K2,L2,N2)</f>
        <v>S1D04i1</v>
      </c>
      <c r="K2" s="18" t="s">
        <v>148</v>
      </c>
      <c r="L2" s="18" t="s">
        <v>149</v>
      </c>
      <c r="M2" s="18" t="s">
        <v>210</v>
      </c>
      <c r="N2" s="18">
        <v>1</v>
      </c>
      <c r="O2" s="18"/>
      <c r="P2" s="2" t="str">
        <f aca="true" t="shared" si="1" ref="P2:P19">CONCATENATE("3052",TEXT(E2,"000000"),TEXT(F2,"0000"),TEXT(D2,"00000"))</f>
        <v>3052000000200500000</v>
      </c>
      <c r="Q2" s="18" t="s">
        <v>155</v>
      </c>
      <c r="R2" t="str">
        <f aca="true" t="shared" si="2" ref="R2:R19">IF(G2="detector",CONCATENATE(K2,L2,N2,M2),G2)</f>
        <v>S1D04i1F</v>
      </c>
      <c r="S2" s="20" t="s">
        <v>150</v>
      </c>
      <c r="T2" s="18" t="s">
        <v>138</v>
      </c>
      <c r="U2" s="18"/>
      <c r="V2" s="18"/>
      <c r="W2" s="18"/>
      <c r="X2" s="18"/>
      <c r="Y2" s="18"/>
      <c r="Z2" s="18"/>
      <c r="AA2" s="18"/>
      <c r="AB2" s="18"/>
      <c r="AC2" s="18"/>
    </row>
    <row r="3" spans="1:29" ht="12.75">
      <c r="A3" s="18"/>
      <c r="B3" s="44">
        <f>B2</f>
        <v>0</v>
      </c>
      <c r="C3" s="18"/>
      <c r="D3" s="18"/>
      <c r="E3" s="19">
        <v>200603</v>
      </c>
      <c r="F3" s="19">
        <v>2005</v>
      </c>
      <c r="G3" s="18" t="s">
        <v>191</v>
      </c>
      <c r="H3" s="19"/>
      <c r="I3" s="18" t="s">
        <v>53</v>
      </c>
      <c r="J3" s="18" t="str">
        <f t="shared" si="0"/>
        <v>S1D04i1</v>
      </c>
      <c r="K3" s="18" t="s">
        <v>148</v>
      </c>
      <c r="L3" s="18" t="s">
        <v>149</v>
      </c>
      <c r="M3" s="18"/>
      <c r="N3" s="18">
        <v>1</v>
      </c>
      <c r="O3" s="18"/>
      <c r="P3" s="2" t="str">
        <f t="shared" si="1"/>
        <v>3052200603200500000</v>
      </c>
      <c r="Q3" s="18" t="s">
        <v>151</v>
      </c>
      <c r="R3" t="str">
        <f t="shared" si="2"/>
        <v>S1D04i1</v>
      </c>
      <c r="S3" s="20" t="s">
        <v>150</v>
      </c>
      <c r="T3" s="18" t="s">
        <v>138</v>
      </c>
      <c r="U3" s="18"/>
      <c r="V3" s="18"/>
      <c r="W3" s="18"/>
      <c r="X3" s="18"/>
      <c r="Y3" s="18"/>
      <c r="Z3" s="18"/>
      <c r="AA3" s="18"/>
      <c r="AB3" s="18"/>
      <c r="AC3" s="18"/>
    </row>
    <row r="4" spans="1:29" ht="12.75">
      <c r="A4" s="18"/>
      <c r="B4" s="44">
        <f aca="true" t="shared" si="3" ref="B4:B19">B3</f>
        <v>0</v>
      </c>
      <c r="C4" s="18"/>
      <c r="D4" s="18"/>
      <c r="E4" s="19">
        <v>200602</v>
      </c>
      <c r="F4" s="19">
        <v>2005</v>
      </c>
      <c r="G4" s="18" t="s">
        <v>191</v>
      </c>
      <c r="H4" s="19"/>
      <c r="I4" s="18" t="s">
        <v>53</v>
      </c>
      <c r="J4" s="18" t="str">
        <f t="shared" si="0"/>
        <v>S1D04i2</v>
      </c>
      <c r="K4" s="18" t="s">
        <v>148</v>
      </c>
      <c r="L4" s="18" t="s">
        <v>149</v>
      </c>
      <c r="M4" s="18" t="s">
        <v>35</v>
      </c>
      <c r="N4" s="18">
        <v>2</v>
      </c>
      <c r="O4" s="18"/>
      <c r="P4" s="2" t="str">
        <f t="shared" si="1"/>
        <v>3052200602200500000</v>
      </c>
      <c r="Q4" s="18" t="s">
        <v>152</v>
      </c>
      <c r="R4" t="str">
        <f t="shared" si="2"/>
        <v>S1D04i2B</v>
      </c>
      <c r="S4" s="20" t="s">
        <v>150</v>
      </c>
      <c r="T4" s="18" t="s">
        <v>138</v>
      </c>
      <c r="U4" s="18"/>
      <c r="V4" s="18"/>
      <c r="W4" s="18"/>
      <c r="X4" s="18"/>
      <c r="Y4" s="18"/>
      <c r="Z4" s="18"/>
      <c r="AA4" s="18"/>
      <c r="AB4" s="18"/>
      <c r="AC4" s="18"/>
    </row>
    <row r="5" spans="1:29" ht="12.75">
      <c r="A5" s="18"/>
      <c r="B5" s="44">
        <f t="shared" si="3"/>
        <v>0</v>
      </c>
      <c r="C5" s="18" t="s">
        <v>19</v>
      </c>
      <c r="D5" s="18"/>
      <c r="E5" s="19" t="s">
        <v>2</v>
      </c>
      <c r="F5" s="19">
        <v>2005</v>
      </c>
      <c r="G5" s="18" t="s">
        <v>191</v>
      </c>
      <c r="H5" s="19"/>
      <c r="I5" s="18" t="s">
        <v>53</v>
      </c>
      <c r="J5" s="18" t="str">
        <f t="shared" si="0"/>
        <v>S1D04i2</v>
      </c>
      <c r="K5" s="18" t="s">
        <v>148</v>
      </c>
      <c r="L5" s="18" t="s">
        <v>149</v>
      </c>
      <c r="M5" s="18" t="s">
        <v>210</v>
      </c>
      <c r="N5" s="18">
        <v>2</v>
      </c>
      <c r="O5" s="18"/>
      <c r="P5" s="2" t="str">
        <f t="shared" si="1"/>
        <v>3052 200500000</v>
      </c>
      <c r="Q5" s="18" t="s">
        <v>19</v>
      </c>
      <c r="R5" t="str">
        <f t="shared" si="2"/>
        <v>S1D04i2F</v>
      </c>
      <c r="S5" s="20" t="s">
        <v>150</v>
      </c>
      <c r="T5" s="18" t="s">
        <v>138</v>
      </c>
      <c r="U5" s="18"/>
      <c r="V5" s="18"/>
      <c r="W5" s="18"/>
      <c r="X5" s="18"/>
      <c r="Y5" s="18"/>
      <c r="Z5" s="18"/>
      <c r="AA5" s="18"/>
      <c r="AB5" s="18"/>
      <c r="AC5" s="18"/>
    </row>
    <row r="6" spans="1:29" ht="12.75">
      <c r="A6" s="18"/>
      <c r="B6" s="44">
        <f t="shared" si="3"/>
        <v>0</v>
      </c>
      <c r="C6" s="18" t="s">
        <v>161</v>
      </c>
      <c r="D6" s="18"/>
      <c r="E6" s="19">
        <v>40405</v>
      </c>
      <c r="F6" s="19">
        <v>2005</v>
      </c>
      <c r="G6" s="18" t="s">
        <v>191</v>
      </c>
      <c r="H6" s="19"/>
      <c r="I6" s="18" t="s">
        <v>53</v>
      </c>
      <c r="J6" s="18" t="str">
        <f t="shared" si="0"/>
        <v>S1D04i2</v>
      </c>
      <c r="K6" s="18" t="s">
        <v>148</v>
      </c>
      <c r="L6" s="18" t="s">
        <v>149</v>
      </c>
      <c r="M6" s="18" t="s">
        <v>210</v>
      </c>
      <c r="N6" s="18">
        <v>2</v>
      </c>
      <c r="O6" s="18"/>
      <c r="P6" s="2" t="str">
        <f t="shared" si="1"/>
        <v>3052040405200500000</v>
      </c>
      <c r="Q6" s="18" t="s">
        <v>154</v>
      </c>
      <c r="R6" t="str">
        <f t="shared" si="2"/>
        <v>S1D04i2F</v>
      </c>
      <c r="S6" s="20" t="s">
        <v>150</v>
      </c>
      <c r="T6" s="18" t="s">
        <v>138</v>
      </c>
      <c r="U6" s="18"/>
      <c r="V6" s="18"/>
      <c r="W6" s="18"/>
      <c r="X6" s="18"/>
      <c r="Y6" s="18"/>
      <c r="Z6" s="18"/>
      <c r="AA6" s="18"/>
      <c r="AB6" s="18"/>
      <c r="AC6" s="18"/>
    </row>
    <row r="7" spans="1:29" ht="12.75">
      <c r="A7" s="18"/>
      <c r="B7" s="44">
        <f t="shared" si="3"/>
        <v>0</v>
      </c>
      <c r="C7" s="18" t="s">
        <v>159</v>
      </c>
      <c r="D7" s="18">
        <v>16</v>
      </c>
      <c r="E7" s="19">
        <v>201916</v>
      </c>
      <c r="F7" s="19">
        <v>2005</v>
      </c>
      <c r="G7" s="18" t="s">
        <v>191</v>
      </c>
      <c r="H7" s="19"/>
      <c r="I7" s="18" t="s">
        <v>53</v>
      </c>
      <c r="J7" s="18" t="str">
        <f t="shared" si="0"/>
        <v>S1D04i7</v>
      </c>
      <c r="K7" s="18" t="s">
        <v>148</v>
      </c>
      <c r="L7" s="18" t="s">
        <v>149</v>
      </c>
      <c r="M7" s="18" t="s">
        <v>210</v>
      </c>
      <c r="N7" s="18">
        <v>7</v>
      </c>
      <c r="O7" s="18"/>
      <c r="P7" s="2" t="str">
        <f t="shared" si="1"/>
        <v>3052201916200500016</v>
      </c>
      <c r="Q7" s="18" t="s">
        <v>153</v>
      </c>
      <c r="R7" t="str">
        <f t="shared" si="2"/>
        <v>S1D04i7F</v>
      </c>
      <c r="S7" s="20" t="s">
        <v>150</v>
      </c>
      <c r="T7" s="18" t="s">
        <v>138</v>
      </c>
      <c r="U7" s="18"/>
      <c r="V7" s="18"/>
      <c r="W7" s="18"/>
      <c r="X7" s="18"/>
      <c r="Y7" s="18"/>
      <c r="Z7" s="18"/>
      <c r="AA7" s="18"/>
      <c r="AB7" s="18"/>
      <c r="AC7" s="18"/>
    </row>
    <row r="8" spans="1:29" ht="12.75">
      <c r="A8" s="18"/>
      <c r="B8" s="44">
        <f t="shared" si="3"/>
        <v>0</v>
      </c>
      <c r="C8" s="18" t="s">
        <v>159</v>
      </c>
      <c r="D8" s="18">
        <v>19</v>
      </c>
      <c r="E8" s="19">
        <v>201916</v>
      </c>
      <c r="F8" s="19">
        <v>2005</v>
      </c>
      <c r="G8" s="18" t="s">
        <v>191</v>
      </c>
      <c r="H8" s="19"/>
      <c r="I8" s="18" t="s">
        <v>53</v>
      </c>
      <c r="J8" s="18" t="str">
        <f t="shared" si="0"/>
        <v>S1D04i8</v>
      </c>
      <c r="K8" s="18" t="s">
        <v>148</v>
      </c>
      <c r="L8" s="18" t="s">
        <v>149</v>
      </c>
      <c r="M8" s="18" t="s">
        <v>210</v>
      </c>
      <c r="N8" s="18">
        <v>8</v>
      </c>
      <c r="O8" s="18"/>
      <c r="P8" s="2" t="str">
        <f t="shared" si="1"/>
        <v>3052201916200500019</v>
      </c>
      <c r="Q8" s="18" t="s">
        <v>153</v>
      </c>
      <c r="R8" t="str">
        <f t="shared" si="2"/>
        <v>S1D04i8F</v>
      </c>
      <c r="S8" s="20" t="s">
        <v>150</v>
      </c>
      <c r="T8" s="18" t="s">
        <v>138</v>
      </c>
      <c r="U8" s="18"/>
      <c r="V8" s="18"/>
      <c r="W8" s="18"/>
      <c r="X8" s="18"/>
      <c r="Y8" s="18"/>
      <c r="Z8" s="18"/>
      <c r="AA8" s="18"/>
      <c r="AB8" s="18"/>
      <c r="AC8" s="18"/>
    </row>
    <row r="9" spans="1:29" ht="12.75">
      <c r="A9" s="18"/>
      <c r="B9" s="44">
        <f t="shared" si="3"/>
        <v>0</v>
      </c>
      <c r="C9" s="18" t="s">
        <v>159</v>
      </c>
      <c r="D9" s="18">
        <v>8</v>
      </c>
      <c r="E9" s="19">
        <v>201916</v>
      </c>
      <c r="F9" s="19">
        <v>2005</v>
      </c>
      <c r="G9" s="18" t="s">
        <v>191</v>
      </c>
      <c r="H9" s="19"/>
      <c r="I9" s="18" t="s">
        <v>53</v>
      </c>
      <c r="J9" s="18" t="str">
        <f t="shared" si="0"/>
        <v>S1D04i9</v>
      </c>
      <c r="K9" s="18" t="s">
        <v>148</v>
      </c>
      <c r="L9" s="18" t="s">
        <v>149</v>
      </c>
      <c r="M9" s="18" t="s">
        <v>210</v>
      </c>
      <c r="N9" s="18">
        <v>9</v>
      </c>
      <c r="O9" s="18"/>
      <c r="P9" s="2" t="str">
        <f t="shared" si="1"/>
        <v>3052201916200500008</v>
      </c>
      <c r="Q9" s="18" t="s">
        <v>153</v>
      </c>
      <c r="R9" t="str">
        <f t="shared" si="2"/>
        <v>S1D04i9F</v>
      </c>
      <c r="S9" s="20" t="s">
        <v>150</v>
      </c>
      <c r="T9" s="18" t="s">
        <v>138</v>
      </c>
      <c r="U9" s="18"/>
      <c r="V9" s="18"/>
      <c r="W9" s="18"/>
      <c r="X9" s="18"/>
      <c r="Y9" s="18"/>
      <c r="Z9" s="18"/>
      <c r="AA9" s="18"/>
      <c r="AB9" s="18"/>
      <c r="AC9" s="18"/>
    </row>
    <row r="10" spans="1:29" ht="12.75">
      <c r="A10" s="18"/>
      <c r="B10" s="44">
        <f t="shared" si="3"/>
        <v>0</v>
      </c>
      <c r="C10" s="18" t="s">
        <v>159</v>
      </c>
      <c r="D10" s="18">
        <v>18</v>
      </c>
      <c r="E10" s="19">
        <v>201916</v>
      </c>
      <c r="F10" s="19">
        <v>2005</v>
      </c>
      <c r="G10" s="18" t="s">
        <v>191</v>
      </c>
      <c r="H10" s="19"/>
      <c r="I10" s="18" t="s">
        <v>53</v>
      </c>
      <c r="J10" s="18" t="str">
        <f t="shared" si="0"/>
        <v>S1D04i10</v>
      </c>
      <c r="K10" s="18" t="s">
        <v>148</v>
      </c>
      <c r="L10" s="18" t="s">
        <v>149</v>
      </c>
      <c r="M10" s="18" t="s">
        <v>210</v>
      </c>
      <c r="N10" s="18">
        <v>10</v>
      </c>
      <c r="O10" s="18"/>
      <c r="P10" s="2" t="str">
        <f t="shared" si="1"/>
        <v>3052201916200500018</v>
      </c>
      <c r="Q10" s="18" t="s">
        <v>153</v>
      </c>
      <c r="R10" t="str">
        <f t="shared" si="2"/>
        <v>S1D04i10F</v>
      </c>
      <c r="S10" s="20" t="s">
        <v>150</v>
      </c>
      <c r="T10" s="18" t="s">
        <v>138</v>
      </c>
      <c r="U10" s="18"/>
      <c r="V10" s="18"/>
      <c r="W10" s="18"/>
      <c r="X10" s="18"/>
      <c r="Y10" s="18"/>
      <c r="Z10" s="18"/>
      <c r="AA10" s="18"/>
      <c r="AB10" s="18"/>
      <c r="AC10" s="18"/>
    </row>
    <row r="11" spans="1:29" ht="12.75">
      <c r="A11" s="18"/>
      <c r="B11" s="44">
        <f t="shared" si="3"/>
        <v>0</v>
      </c>
      <c r="C11" s="18" t="s">
        <v>159</v>
      </c>
      <c r="D11" s="18">
        <v>20</v>
      </c>
      <c r="E11" s="19">
        <v>201916</v>
      </c>
      <c r="F11" s="19">
        <v>2005</v>
      </c>
      <c r="G11" s="18" t="s">
        <v>191</v>
      </c>
      <c r="H11" s="19"/>
      <c r="I11" s="18" t="s">
        <v>53</v>
      </c>
      <c r="J11" s="18" t="str">
        <f t="shared" si="0"/>
        <v>S1D04i11</v>
      </c>
      <c r="K11" s="18" t="s">
        <v>148</v>
      </c>
      <c r="L11" s="18" t="s">
        <v>149</v>
      </c>
      <c r="M11" s="18" t="s">
        <v>210</v>
      </c>
      <c r="N11" s="18">
        <v>11</v>
      </c>
      <c r="O11" s="18"/>
      <c r="P11" s="2" t="str">
        <f t="shared" si="1"/>
        <v>3052201916200500020</v>
      </c>
      <c r="Q11" s="18" t="s">
        <v>153</v>
      </c>
      <c r="R11" t="str">
        <f t="shared" si="2"/>
        <v>S1D04i11F</v>
      </c>
      <c r="S11" s="20" t="s">
        <v>150</v>
      </c>
      <c r="T11" s="18" t="s">
        <v>138</v>
      </c>
      <c r="U11" s="18"/>
      <c r="V11" s="18"/>
      <c r="W11" s="18"/>
      <c r="X11" s="18"/>
      <c r="Y11" s="18"/>
      <c r="Z11" s="18"/>
      <c r="AA11" s="18"/>
      <c r="AB11" s="18"/>
      <c r="AC11" s="18"/>
    </row>
    <row r="12" spans="1:29" ht="12.75">
      <c r="A12" s="18"/>
      <c r="B12" s="44">
        <f t="shared" si="3"/>
        <v>0</v>
      </c>
      <c r="C12" s="18" t="s">
        <v>16</v>
      </c>
      <c r="D12" s="18">
        <v>25</v>
      </c>
      <c r="E12" s="19">
        <v>30302</v>
      </c>
      <c r="F12" s="19">
        <v>2005</v>
      </c>
      <c r="G12" s="18" t="s">
        <v>191</v>
      </c>
      <c r="H12" s="19"/>
      <c r="I12" s="18" t="s">
        <v>53</v>
      </c>
      <c r="J12" s="18" t="str">
        <f t="shared" si="0"/>
        <v>S1D04i12</v>
      </c>
      <c r="K12" s="18" t="s">
        <v>148</v>
      </c>
      <c r="L12" s="18" t="s">
        <v>149</v>
      </c>
      <c r="M12" s="18" t="s">
        <v>210</v>
      </c>
      <c r="N12" s="18">
        <v>12</v>
      </c>
      <c r="O12" s="18"/>
      <c r="P12" s="2" t="str">
        <f t="shared" si="1"/>
        <v>3052030302200500025</v>
      </c>
      <c r="Q12" s="18" t="s">
        <v>16</v>
      </c>
      <c r="R12" t="str">
        <f t="shared" si="2"/>
        <v>S1D04i12F</v>
      </c>
      <c r="S12" s="20" t="s">
        <v>150</v>
      </c>
      <c r="T12" s="18" t="s">
        <v>138</v>
      </c>
      <c r="U12" s="18"/>
      <c r="V12" s="18"/>
      <c r="W12" s="18"/>
      <c r="X12" s="18"/>
      <c r="Y12" s="18"/>
      <c r="Z12" s="18"/>
      <c r="AA12" s="18"/>
      <c r="AB12" s="18"/>
      <c r="AC12" s="18"/>
    </row>
    <row r="13" spans="1:29" ht="12.75">
      <c r="A13" s="18"/>
      <c r="B13" s="44">
        <f t="shared" si="3"/>
        <v>0</v>
      </c>
      <c r="C13" s="18"/>
      <c r="D13" s="18">
        <v>5</v>
      </c>
      <c r="E13" s="19"/>
      <c r="F13" s="19">
        <v>2005</v>
      </c>
      <c r="G13" s="18" t="s">
        <v>191</v>
      </c>
      <c r="H13" s="19"/>
      <c r="I13" s="18" t="s">
        <v>53</v>
      </c>
      <c r="J13" s="18" t="str">
        <f t="shared" si="0"/>
        <v>S1D04i14</v>
      </c>
      <c r="K13" s="18" t="s">
        <v>148</v>
      </c>
      <c r="L13" s="18" t="s">
        <v>149</v>
      </c>
      <c r="M13" s="18" t="s">
        <v>210</v>
      </c>
      <c r="N13" s="18">
        <v>14</v>
      </c>
      <c r="O13" s="18"/>
      <c r="P13" s="2" t="str">
        <f t="shared" si="1"/>
        <v>3052000000200500005</v>
      </c>
      <c r="Q13" s="18" t="s">
        <v>157</v>
      </c>
      <c r="R13" t="str">
        <f t="shared" si="2"/>
        <v>S1D04i14F</v>
      </c>
      <c r="S13" s="20" t="s">
        <v>150</v>
      </c>
      <c r="T13" s="18" t="s">
        <v>138</v>
      </c>
      <c r="U13" s="18"/>
      <c r="V13" s="18"/>
      <c r="W13" s="18"/>
      <c r="X13" s="18"/>
      <c r="Y13" s="18"/>
      <c r="Z13" s="18"/>
      <c r="AA13" s="18"/>
      <c r="AB13" s="18"/>
      <c r="AC13" s="18"/>
    </row>
    <row r="14" spans="1:29" ht="12.75">
      <c r="A14" s="18"/>
      <c r="B14" s="44">
        <f t="shared" si="3"/>
        <v>0</v>
      </c>
      <c r="C14" s="18" t="s">
        <v>159</v>
      </c>
      <c r="D14" s="18">
        <v>10</v>
      </c>
      <c r="E14" s="19">
        <v>201916</v>
      </c>
      <c r="F14" s="19">
        <v>2005</v>
      </c>
      <c r="G14" s="18" t="s">
        <v>191</v>
      </c>
      <c r="H14" s="19"/>
      <c r="I14" s="18" t="s">
        <v>53</v>
      </c>
      <c r="J14" s="18" t="str">
        <f t="shared" si="0"/>
        <v>S1D04i16</v>
      </c>
      <c r="K14" s="18" t="s">
        <v>148</v>
      </c>
      <c r="L14" s="18" t="s">
        <v>149</v>
      </c>
      <c r="M14" s="18" t="s">
        <v>210</v>
      </c>
      <c r="N14" s="18">
        <v>16</v>
      </c>
      <c r="O14" s="18"/>
      <c r="P14" s="2" t="str">
        <f t="shared" si="1"/>
        <v>3052201916200500010</v>
      </c>
      <c r="Q14" s="18" t="s">
        <v>153</v>
      </c>
      <c r="R14" t="str">
        <f t="shared" si="2"/>
        <v>S1D04i16F</v>
      </c>
      <c r="S14" s="20" t="s">
        <v>150</v>
      </c>
      <c r="T14" s="18" t="s">
        <v>138</v>
      </c>
      <c r="U14" s="18"/>
      <c r="V14" s="18"/>
      <c r="W14" s="18"/>
      <c r="X14" s="18"/>
      <c r="Y14" s="18"/>
      <c r="Z14" s="18"/>
      <c r="AA14" s="18"/>
      <c r="AB14" s="18"/>
      <c r="AC14" s="18"/>
    </row>
    <row r="15" spans="1:29" ht="12.75">
      <c r="A15" s="18"/>
      <c r="B15" s="44">
        <f t="shared" si="3"/>
        <v>0</v>
      </c>
      <c r="C15" s="18" t="s">
        <v>159</v>
      </c>
      <c r="D15" s="18">
        <v>15</v>
      </c>
      <c r="E15" s="19">
        <v>201916</v>
      </c>
      <c r="F15" s="19">
        <v>2005</v>
      </c>
      <c r="G15" s="18" t="s">
        <v>191</v>
      </c>
      <c r="H15" s="19"/>
      <c r="I15" s="18" t="s">
        <v>53</v>
      </c>
      <c r="J15" s="18" t="str">
        <f t="shared" si="0"/>
        <v>S1D04i17</v>
      </c>
      <c r="K15" s="18" t="s">
        <v>148</v>
      </c>
      <c r="L15" s="18" t="s">
        <v>149</v>
      </c>
      <c r="M15" s="18" t="s">
        <v>210</v>
      </c>
      <c r="N15" s="18">
        <v>17</v>
      </c>
      <c r="O15" s="18"/>
      <c r="P15" s="2" t="str">
        <f t="shared" si="1"/>
        <v>3052201916200500015</v>
      </c>
      <c r="Q15" s="18" t="s">
        <v>153</v>
      </c>
      <c r="R15" t="str">
        <f t="shared" si="2"/>
        <v>S1D04i17F</v>
      </c>
      <c r="S15" s="20" t="s">
        <v>150</v>
      </c>
      <c r="T15" s="18" t="s">
        <v>138</v>
      </c>
      <c r="U15" s="18"/>
      <c r="V15" s="18"/>
      <c r="W15" s="18"/>
      <c r="X15" s="18"/>
      <c r="Y15" s="18"/>
      <c r="Z15" s="18"/>
      <c r="AA15" s="18"/>
      <c r="AB15" s="18"/>
      <c r="AC15" s="18"/>
    </row>
    <row r="16" spans="1:29" ht="12.75">
      <c r="A16" s="18"/>
      <c r="B16" s="44">
        <f t="shared" si="3"/>
        <v>0</v>
      </c>
      <c r="C16" s="18" t="s">
        <v>159</v>
      </c>
      <c r="D16" s="18">
        <v>13</v>
      </c>
      <c r="E16" s="19">
        <v>201916</v>
      </c>
      <c r="F16" s="19">
        <v>2005</v>
      </c>
      <c r="G16" s="18" t="s">
        <v>191</v>
      </c>
      <c r="H16" s="19"/>
      <c r="I16" s="18" t="s">
        <v>53</v>
      </c>
      <c r="J16" s="18" t="str">
        <f t="shared" si="0"/>
        <v>S1D04i18</v>
      </c>
      <c r="K16" s="18" t="s">
        <v>148</v>
      </c>
      <c r="L16" s="18" t="s">
        <v>149</v>
      </c>
      <c r="M16" s="18" t="s">
        <v>210</v>
      </c>
      <c r="N16" s="18">
        <v>18</v>
      </c>
      <c r="O16" s="18"/>
      <c r="P16" s="2" t="str">
        <f t="shared" si="1"/>
        <v>3052201916200500013</v>
      </c>
      <c r="Q16" s="18" t="s">
        <v>153</v>
      </c>
      <c r="R16" t="str">
        <f t="shared" si="2"/>
        <v>S1D04i18F</v>
      </c>
      <c r="S16" s="20" t="s">
        <v>150</v>
      </c>
      <c r="T16" s="18" t="s">
        <v>138</v>
      </c>
      <c r="U16" s="18"/>
      <c r="V16" s="18"/>
      <c r="W16" s="18"/>
      <c r="X16" s="18"/>
      <c r="Y16" s="18"/>
      <c r="Z16" s="18"/>
      <c r="AA16" s="18"/>
      <c r="AB16" s="18"/>
      <c r="AC16" s="18"/>
    </row>
    <row r="17" spans="1:29" ht="12.75">
      <c r="A17" s="18"/>
      <c r="B17" s="44">
        <f t="shared" si="3"/>
        <v>0</v>
      </c>
      <c r="C17" s="18" t="s">
        <v>159</v>
      </c>
      <c r="D17" s="18">
        <v>12</v>
      </c>
      <c r="E17" s="19">
        <v>201916</v>
      </c>
      <c r="F17" s="19">
        <v>2005</v>
      </c>
      <c r="G17" s="18" t="s">
        <v>191</v>
      </c>
      <c r="H17" s="19"/>
      <c r="I17" s="18" t="s">
        <v>53</v>
      </c>
      <c r="J17" s="18" t="str">
        <f t="shared" si="0"/>
        <v>S1D04i19</v>
      </c>
      <c r="K17" s="18" t="s">
        <v>148</v>
      </c>
      <c r="L17" s="18" t="s">
        <v>149</v>
      </c>
      <c r="M17" s="18" t="s">
        <v>210</v>
      </c>
      <c r="N17" s="18">
        <v>19</v>
      </c>
      <c r="O17" s="18"/>
      <c r="P17" s="2" t="str">
        <f t="shared" si="1"/>
        <v>3052201916200500012</v>
      </c>
      <c r="Q17" s="18" t="s">
        <v>153</v>
      </c>
      <c r="R17" t="str">
        <f t="shared" si="2"/>
        <v>S1D04i19F</v>
      </c>
      <c r="S17" s="20" t="s">
        <v>150</v>
      </c>
      <c r="T17" s="18" t="s">
        <v>138</v>
      </c>
      <c r="U17" s="18"/>
      <c r="V17" s="18"/>
      <c r="W17" s="18"/>
      <c r="X17" s="18"/>
      <c r="Y17" s="18"/>
      <c r="Z17" s="18"/>
      <c r="AA17" s="18"/>
      <c r="AB17" s="18"/>
      <c r="AC17" s="18"/>
    </row>
    <row r="18" spans="1:29" ht="12.75">
      <c r="A18" s="18"/>
      <c r="B18" s="44">
        <f t="shared" si="3"/>
        <v>0</v>
      </c>
      <c r="C18" s="18" t="s">
        <v>159</v>
      </c>
      <c r="D18" s="18">
        <v>23</v>
      </c>
      <c r="E18" s="19">
        <v>201916</v>
      </c>
      <c r="F18" s="19">
        <v>2005</v>
      </c>
      <c r="G18" s="18" t="s">
        <v>191</v>
      </c>
      <c r="H18" s="19"/>
      <c r="I18" s="18" t="s">
        <v>53</v>
      </c>
      <c r="J18" s="18" t="str">
        <f t="shared" si="0"/>
        <v>S1D04i20</v>
      </c>
      <c r="K18" s="18" t="s">
        <v>148</v>
      </c>
      <c r="L18" s="18" t="s">
        <v>149</v>
      </c>
      <c r="M18" s="18" t="s">
        <v>210</v>
      </c>
      <c r="N18" s="18">
        <v>20</v>
      </c>
      <c r="O18" s="18"/>
      <c r="P18" s="2" t="str">
        <f t="shared" si="1"/>
        <v>3052201916200500023</v>
      </c>
      <c r="Q18" s="18" t="s">
        <v>153</v>
      </c>
      <c r="R18" t="str">
        <f t="shared" si="2"/>
        <v>S1D04i20F</v>
      </c>
      <c r="S18" s="20" t="s">
        <v>150</v>
      </c>
      <c r="T18" s="18" t="s">
        <v>138</v>
      </c>
      <c r="U18" s="18"/>
      <c r="V18" s="18"/>
      <c r="W18" s="18"/>
      <c r="X18" s="18"/>
      <c r="Y18" s="18"/>
      <c r="Z18" s="18"/>
      <c r="AA18" s="18"/>
      <c r="AB18" s="18"/>
      <c r="AC18" s="18"/>
    </row>
    <row r="19" spans="1:29" ht="12.75">
      <c r="A19" s="18"/>
      <c r="B19" s="44">
        <f t="shared" si="3"/>
        <v>0</v>
      </c>
      <c r="C19" s="18" t="s">
        <v>159</v>
      </c>
      <c r="D19" s="18">
        <v>17</v>
      </c>
      <c r="E19" s="19">
        <v>201916</v>
      </c>
      <c r="F19" s="19">
        <v>2005</v>
      </c>
      <c r="G19" s="18" t="s">
        <v>191</v>
      </c>
      <c r="H19" s="19"/>
      <c r="I19" s="18" t="s">
        <v>53</v>
      </c>
      <c r="J19" s="18" t="str">
        <f t="shared" si="0"/>
        <v>S1D04i21</v>
      </c>
      <c r="K19" s="18" t="s">
        <v>148</v>
      </c>
      <c r="L19" s="18" t="s">
        <v>149</v>
      </c>
      <c r="M19" s="18" t="s">
        <v>210</v>
      </c>
      <c r="N19" s="18">
        <v>21</v>
      </c>
      <c r="O19" s="18"/>
      <c r="P19" s="2" t="str">
        <f t="shared" si="1"/>
        <v>3052201916200500017</v>
      </c>
      <c r="Q19" s="18" t="s">
        <v>153</v>
      </c>
      <c r="R19" t="str">
        <f t="shared" si="2"/>
        <v>S1D04i21F</v>
      </c>
      <c r="S19" s="20" t="s">
        <v>150</v>
      </c>
      <c r="T19" s="18" t="s">
        <v>138</v>
      </c>
      <c r="U19" s="18"/>
      <c r="V19" s="18"/>
      <c r="W19" s="18"/>
      <c r="X19" s="18"/>
      <c r="Y19" s="18"/>
      <c r="Z19" s="18"/>
      <c r="AA19" s="18"/>
      <c r="AB19" s="18"/>
      <c r="AC19" s="18"/>
    </row>
    <row r="20" ht="12.75"/>
    <row r="21" ht="12.75"/>
    <row r="22" spans="1:29" ht="12.75">
      <c r="A22" s="18"/>
      <c r="B22" s="44">
        <f>B13</f>
        <v>0</v>
      </c>
      <c r="C22" s="18"/>
      <c r="D22" s="18"/>
      <c r="E22" s="19"/>
      <c r="F22" s="19">
        <v>2005</v>
      </c>
      <c r="G22" s="18" t="s">
        <v>191</v>
      </c>
      <c r="H22" s="19"/>
      <c r="I22" s="18" t="s">
        <v>53</v>
      </c>
      <c r="J22" s="18" t="str">
        <f>CONCATENATE(K22,L22,N22)</f>
        <v>S1D04</v>
      </c>
      <c r="K22" s="18" t="s">
        <v>148</v>
      </c>
      <c r="L22" s="18"/>
      <c r="M22" s="18"/>
      <c r="N22" s="18"/>
      <c r="O22" s="18"/>
      <c r="P22" s="2" t="str">
        <f>CONCATENATE("3052",TEXT(E22,"000000"),TEXT(F22,"0000"),TEXT(D22,"00000"))</f>
        <v>3052000000200500000</v>
      </c>
      <c r="Q22" s="18" t="s">
        <v>158</v>
      </c>
      <c r="R22" t="str">
        <f>IF(G22="detector",CONCATENATE(K22,L22,N22,M22),G22)</f>
        <v>S1D04</v>
      </c>
      <c r="S22" s="20" t="s">
        <v>150</v>
      </c>
      <c r="T22" s="18" t="s">
        <v>138</v>
      </c>
      <c r="U22" s="18"/>
      <c r="V22" s="18"/>
      <c r="W22" s="18"/>
      <c r="X22" s="18"/>
      <c r="Y22" s="18"/>
      <c r="Z22" s="18"/>
      <c r="AA22" s="18"/>
      <c r="AB22" s="18"/>
      <c r="AC22" s="18"/>
    </row>
    <row r="23" spans="1:29" ht="12.75">
      <c r="A23" s="18"/>
      <c r="B23" s="44" t="s">
        <v>2</v>
      </c>
      <c r="C23" s="18"/>
      <c r="D23" s="18"/>
      <c r="E23" s="19"/>
      <c r="F23" s="19"/>
      <c r="G23" s="18" t="s">
        <v>2</v>
      </c>
      <c r="H23" s="19"/>
      <c r="I23" s="18"/>
      <c r="J23" s="18" t="s">
        <v>2</v>
      </c>
      <c r="K23" s="18"/>
      <c r="L23" s="18"/>
      <c r="M23" s="18"/>
      <c r="N23" s="18"/>
      <c r="O23" s="18"/>
      <c r="P23" s="18"/>
      <c r="Q23" s="18"/>
      <c r="R23" t="str">
        <f>IF(G23="detector",CONCATENATE(K23,L23,N23,M23),G23)</f>
        <v> </v>
      </c>
      <c r="S23" s="18"/>
      <c r="T23" s="18"/>
      <c r="U23" s="18"/>
      <c r="V23" s="18"/>
      <c r="W23" s="18"/>
      <c r="X23" s="18"/>
      <c r="Y23" s="18"/>
      <c r="Z23" s="18"/>
      <c r="AA23" s="18"/>
      <c r="AB23" s="18"/>
      <c r="AC23" s="18"/>
    </row>
    <row r="24" spans="1:29" ht="12.75">
      <c r="A24" s="18"/>
      <c r="B24" s="44">
        <v>0</v>
      </c>
      <c r="C24" s="18"/>
      <c r="D24" s="18"/>
      <c r="E24" s="19"/>
      <c r="F24" s="19">
        <v>2005</v>
      </c>
      <c r="G24" s="18" t="s">
        <v>191</v>
      </c>
      <c r="H24" s="19"/>
      <c r="I24" s="18" t="s">
        <v>53</v>
      </c>
      <c r="J24" s="18" t="str">
        <f>CONCATENATE(K24,L24,N24)</f>
        <v>S1D04</v>
      </c>
      <c r="K24" s="18" t="s">
        <v>148</v>
      </c>
      <c r="L24" s="18"/>
      <c r="M24" s="18"/>
      <c r="N24" s="18"/>
      <c r="O24" s="18"/>
      <c r="P24" s="2" t="str">
        <f>CONCATENATE("3052",TEXT(E24,"000000"),TEXT(F24,"0000"),TEXT(D24,"00000"))</f>
        <v>3052000000200500000</v>
      </c>
      <c r="Q24" s="18" t="s">
        <v>156</v>
      </c>
      <c r="R24" t="str">
        <f>IF(G24="detector",CONCATENATE(K24,L24,N24,M24),G24)</f>
        <v>S1D04</v>
      </c>
      <c r="S24" s="20" t="s">
        <v>150</v>
      </c>
      <c r="T24" s="18" t="s">
        <v>138</v>
      </c>
      <c r="U24" s="18"/>
      <c r="V24" s="18"/>
      <c r="W24" s="18"/>
      <c r="X24" s="18"/>
      <c r="Y24" s="18"/>
      <c r="Z24" s="18"/>
      <c r="AA24" s="18"/>
      <c r="AB24" s="18"/>
      <c r="AC24" s="18"/>
    </row>
    <row r="25" ht="12.75"/>
    <row r="26" ht="12.75"/>
    <row r="27" ht="12.75"/>
    <row r="28" ht="12.75"/>
    <row r="29" ht="12.75"/>
    <row r="30" ht="12.75"/>
    <row r="31" ht="12.75"/>
    <row r="32" ht="12.75"/>
    <row r="33" ht="12.75"/>
    <row r="34" ht="12.75"/>
    <row r="35" ht="12.75"/>
  </sheetData>
  <hyperlinks>
    <hyperlink ref="S3" r:id="rId1" display="Daniel.Holmes@cern.ch"/>
    <hyperlink ref="S4:S22" r:id="rId2" display="Daniel.Holmes@cern.ch"/>
  </hyperlinks>
  <printOptions/>
  <pageMargins left="0.75" right="0.75" top="1" bottom="1" header="0.5" footer="0.5"/>
  <pageSetup fitToWidth="2" horizontalDpi="600" verticalDpi="600" orientation="portrait" paperSize="9" r:id="rId5"/>
  <headerFooter alignWithMargins="0">
    <oddHeader>&amp;L&amp;F&amp;C&amp;A&amp;RPrinted at &amp;T on &amp;D</oddHeader>
    <oddFooter>&amp;L&amp;Z&amp;CPage &amp;P of &amp;N&amp;RFred Borcherding</oddFooter>
  </headerFooter>
  <legacyDrawing r:id="rId4"/>
</worksheet>
</file>

<file path=xl/worksheets/sheet6.xml><?xml version="1.0" encoding="utf-8"?>
<worksheet xmlns="http://schemas.openxmlformats.org/spreadsheetml/2006/main" xmlns:r="http://schemas.openxmlformats.org/officeDocument/2006/relationships">
  <dimension ref="A2:H28"/>
  <sheetViews>
    <sheetView workbookViewId="0" topLeftCell="A1">
      <selection activeCell="D29" sqref="D29"/>
    </sheetView>
  </sheetViews>
  <sheetFormatPr defaultColWidth="9.140625" defaultRowHeight="12.75"/>
  <cols>
    <col min="2" max="2" width="5.140625" style="0" customWidth="1"/>
    <col min="8" max="8" width="9.28125" style="0" bestFit="1" customWidth="1"/>
  </cols>
  <sheetData>
    <row r="1" s="54" customFormat="1" ht="12.75"/>
    <row r="2" spans="1:8" s="54" customFormat="1" ht="15.75">
      <c r="A2" s="57" t="s">
        <v>226</v>
      </c>
      <c r="G2" s="54" t="s">
        <v>234</v>
      </c>
      <c r="H2" s="55">
        <v>39520</v>
      </c>
    </row>
    <row r="3" s="54" customFormat="1" ht="12.75">
      <c r="G3" s="54" t="s">
        <v>30</v>
      </c>
    </row>
    <row r="4" spans="1:8" s="54" customFormat="1" ht="13.5" thickBot="1">
      <c r="A4" s="56"/>
      <c r="B4" s="56" t="s">
        <v>227</v>
      </c>
      <c r="C4" s="56"/>
      <c r="D4" s="56"/>
      <c r="E4" s="56"/>
      <c r="F4" s="56"/>
      <c r="G4" s="56"/>
      <c r="H4" s="56"/>
    </row>
    <row r="5" ht="13.5" thickTop="1"/>
    <row r="6" ht="12.75">
      <c r="B6" t="s">
        <v>228</v>
      </c>
    </row>
    <row r="7" ht="12.75">
      <c r="C7" t="s">
        <v>231</v>
      </c>
    </row>
    <row r="8" ht="12.75">
      <c r="D8" t="s">
        <v>235</v>
      </c>
    </row>
    <row r="10" ht="12.75">
      <c r="B10" t="s">
        <v>232</v>
      </c>
    </row>
    <row r="11" ht="12.75">
      <c r="D11" t="s">
        <v>237</v>
      </c>
    </row>
    <row r="12" ht="12.75">
      <c r="B12" t="s">
        <v>236</v>
      </c>
    </row>
    <row r="13" ht="12.75">
      <c r="D13" t="s">
        <v>237</v>
      </c>
    </row>
    <row r="14" ht="12.75">
      <c r="B14" t="s">
        <v>233</v>
      </c>
    </row>
    <row r="17" ht="12.75">
      <c r="B17" t="s">
        <v>17</v>
      </c>
    </row>
    <row r="20" ht="12.75">
      <c r="B20" t="s">
        <v>229</v>
      </c>
    </row>
    <row r="23" ht="12.75">
      <c r="B23" t="s">
        <v>230</v>
      </c>
    </row>
    <row r="26" ht="12.75">
      <c r="B26" t="s">
        <v>238</v>
      </c>
    </row>
    <row r="27" ht="12.75">
      <c r="C27" t="s">
        <v>239</v>
      </c>
    </row>
    <row r="28" ht="12.75">
      <c r="D28" t="s">
        <v>240</v>
      </c>
    </row>
  </sheetData>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11"/>
  <dimension ref="A1:AD6"/>
  <sheetViews>
    <sheetView workbookViewId="0" topLeftCell="A1">
      <pane xSplit="18300" topLeftCell="AH1" activePane="topLeft" state="split"/>
      <selection pane="topLeft" activeCell="B14" sqref="B14"/>
      <selection pane="topRight" activeCell="D200" sqref="D200"/>
    </sheetView>
  </sheetViews>
  <sheetFormatPr defaultColWidth="9.140625" defaultRowHeight="12.75"/>
  <cols>
    <col min="1" max="1" width="4.140625" style="0" customWidth="1"/>
    <col min="2" max="2" width="9.7109375" style="60" bestFit="1" customWidth="1"/>
    <col min="3" max="3" width="8.7109375" style="4" customWidth="1"/>
    <col min="4" max="4" width="6.421875" style="1" customWidth="1"/>
    <col min="5" max="5" width="7.8515625" style="0" customWidth="1"/>
    <col min="6" max="6" width="5.140625" style="0" customWidth="1"/>
    <col min="7" max="7" width="6.28125" style="0" customWidth="1"/>
    <col min="9" max="9" width="7.140625" style="0" customWidth="1"/>
    <col min="11" max="11" width="5.57421875" style="0" customWidth="1"/>
    <col min="12" max="12" width="4.8515625" style="0" customWidth="1"/>
    <col min="13" max="13" width="7.00390625" style="0" customWidth="1"/>
    <col min="14" max="14" width="26.140625" style="1" customWidth="1"/>
    <col min="15" max="15" width="10.7109375" style="1" customWidth="1"/>
    <col min="16" max="16" width="16.28125" style="0" customWidth="1"/>
    <col min="17" max="17" width="13.140625" style="0" customWidth="1"/>
    <col min="18" max="18" width="6.421875" style="0" customWidth="1"/>
    <col min="19" max="19" width="18.57421875" style="0" customWidth="1"/>
    <col min="20" max="20" width="17.7109375" style="0" customWidth="1"/>
    <col min="21" max="21" width="10.140625" style="0" customWidth="1"/>
    <col min="23" max="23" width="21.421875" style="0" customWidth="1"/>
    <col min="24" max="24" width="10.8515625" style="0" customWidth="1"/>
    <col min="25" max="25" width="10.00390625" style="0" customWidth="1"/>
    <col min="26" max="26" width="5.8515625" style="0" customWidth="1"/>
    <col min="27" max="27" width="12.7109375" style="0" customWidth="1"/>
    <col min="28" max="28" width="10.421875" style="0" customWidth="1"/>
    <col min="29" max="29" width="3.28125" style="0" customWidth="1"/>
  </cols>
  <sheetData>
    <row r="1" spans="1:30" s="3" customFormat="1" ht="47.25" customHeight="1" thickBot="1">
      <c r="A1" s="13" t="s">
        <v>31</v>
      </c>
      <c r="B1" s="58" t="s">
        <v>3</v>
      </c>
      <c r="C1" s="14" t="s">
        <v>11</v>
      </c>
      <c r="D1" s="13" t="s">
        <v>29</v>
      </c>
      <c r="E1" s="13" t="s">
        <v>4</v>
      </c>
      <c r="F1" s="13" t="s">
        <v>5</v>
      </c>
      <c r="G1" s="15" t="s">
        <v>6</v>
      </c>
      <c r="H1" s="15" t="s">
        <v>10</v>
      </c>
      <c r="I1" s="15" t="s">
        <v>0</v>
      </c>
      <c r="J1" s="16" t="s">
        <v>1</v>
      </c>
      <c r="K1" s="16" t="s">
        <v>209</v>
      </c>
      <c r="L1" s="16" t="s">
        <v>7</v>
      </c>
      <c r="M1" s="15" t="s">
        <v>251</v>
      </c>
      <c r="N1" s="13" t="s">
        <v>8</v>
      </c>
      <c r="O1" s="59" t="s">
        <v>208</v>
      </c>
      <c r="P1" s="7" t="s">
        <v>195</v>
      </c>
      <c r="Q1" s="8" t="s">
        <v>196</v>
      </c>
      <c r="R1" s="9" t="s">
        <v>197</v>
      </c>
      <c r="S1" s="10" t="s">
        <v>64</v>
      </c>
      <c r="T1" s="11" t="s">
        <v>198</v>
      </c>
      <c r="U1" s="11" t="s">
        <v>199</v>
      </c>
      <c r="V1" s="11" t="s">
        <v>200</v>
      </c>
      <c r="W1" s="11" t="s">
        <v>201</v>
      </c>
      <c r="X1" s="11" t="s">
        <v>202</v>
      </c>
      <c r="Y1" s="11" t="s">
        <v>203</v>
      </c>
      <c r="Z1" s="11" t="s">
        <v>204</v>
      </c>
      <c r="AA1" s="11" t="s">
        <v>205</v>
      </c>
      <c r="AB1" s="11" t="s">
        <v>206</v>
      </c>
      <c r="AD1" s="61" t="s">
        <v>61</v>
      </c>
    </row>
    <row r="2" spans="1:20" ht="13.5" thickTop="1">
      <c r="A2" s="2"/>
      <c r="D2" s="2"/>
      <c r="O2" s="2"/>
      <c r="R2" s="12"/>
      <c r="T2" s="2"/>
    </row>
    <row r="3" spans="1:30" ht="12.75">
      <c r="A3" s="2">
        <v>1</v>
      </c>
      <c r="B3" s="60">
        <f>B2</f>
        <v>0</v>
      </c>
      <c r="C3" s="4" t="s">
        <v>247</v>
      </c>
      <c r="D3" s="2">
        <v>1</v>
      </c>
      <c r="E3" t="s">
        <v>12</v>
      </c>
      <c r="F3">
        <f>F2</f>
        <v>0</v>
      </c>
      <c r="G3" t="s">
        <v>242</v>
      </c>
      <c r="H3" s="18" t="str">
        <f>CONCATENATE(I3,J3,L3)</f>
        <v>000</v>
      </c>
      <c r="I3">
        <f aca="true" t="shared" si="0" ref="I3:J6">I2</f>
        <v>0</v>
      </c>
      <c r="J3">
        <f t="shared" si="0"/>
        <v>0</v>
      </c>
      <c r="K3" t="s">
        <v>35</v>
      </c>
      <c r="L3">
        <v>0</v>
      </c>
      <c r="N3" s="1" t="s">
        <v>58</v>
      </c>
      <c r="O3" s="2" t="str">
        <f>CONCATENATE(TEXT(AD3,"0000"),TEXT(D3,"00000"))</f>
        <v>725000001</v>
      </c>
      <c r="P3" t="s">
        <v>248</v>
      </c>
      <c r="Q3" t="str">
        <f>IF(E3="detector",CONCATENATE(I3,J3,TEXT(L3,"00"),K3),E3)</f>
        <v>ISR</v>
      </c>
      <c r="R3" s="12" t="s">
        <v>207</v>
      </c>
      <c r="S3" t="s">
        <v>244</v>
      </c>
      <c r="T3" s="2" t="str">
        <f>CONCATENATE(TEXT(C3,"0000"),TEXT(D3,"0000"))</f>
        <v>PFCB0001</v>
      </c>
      <c r="U3" t="str">
        <f>O3</f>
        <v>725000001</v>
      </c>
      <c r="W3" t="s">
        <v>248</v>
      </c>
      <c r="AD3">
        <v>7250</v>
      </c>
    </row>
    <row r="4" spans="1:30" ht="12.75">
      <c r="A4" s="2">
        <v>2</v>
      </c>
      <c r="B4" s="60">
        <f>B3</f>
        <v>0</v>
      </c>
      <c r="C4" s="4" t="s">
        <v>249</v>
      </c>
      <c r="D4" s="2">
        <v>1</v>
      </c>
      <c r="E4" t="str">
        <f>E3</f>
        <v>ISR</v>
      </c>
      <c r="F4">
        <f>F3</f>
        <v>0</v>
      </c>
      <c r="G4" t="str">
        <f>G3</f>
        <v>LVPS</v>
      </c>
      <c r="H4" s="18" t="str">
        <f>CONCATENATE(I4,J4,L4)</f>
        <v>002</v>
      </c>
      <c r="I4">
        <f t="shared" si="0"/>
        <v>0</v>
      </c>
      <c r="J4">
        <f t="shared" si="0"/>
        <v>0</v>
      </c>
      <c r="K4" t="s">
        <v>35</v>
      </c>
      <c r="L4">
        <v>2</v>
      </c>
      <c r="N4" s="1" t="s">
        <v>59</v>
      </c>
      <c r="O4" s="2" t="str">
        <f>CONCATENATE(TEXT(AD4,"0000"),TEXT(D4,"00000"))</f>
        <v>719600001</v>
      </c>
      <c r="P4" t="s">
        <v>250</v>
      </c>
      <c r="Q4" t="str">
        <f>IF(E4="detector",CONCATENATE(I4,J4,TEXT(L4,"00"),K4),E4)</f>
        <v>ISR</v>
      </c>
      <c r="R4" s="12" t="s">
        <v>207</v>
      </c>
      <c r="S4" t="s">
        <v>244</v>
      </c>
      <c r="T4" s="2" t="str">
        <f>CONCATENATE(TEXT(C4,"0000"),TEXT(D4,"0000"))</f>
        <v>PFCM0001</v>
      </c>
      <c r="U4" t="str">
        <f>O4</f>
        <v>719600001</v>
      </c>
      <c r="W4" t="s">
        <v>250</v>
      </c>
      <c r="AD4">
        <v>7196</v>
      </c>
    </row>
    <row r="5" spans="1:30" ht="12.75">
      <c r="A5" s="2">
        <v>3</v>
      </c>
      <c r="B5" s="60">
        <f>B4</f>
        <v>0</v>
      </c>
      <c r="C5" s="4" t="s">
        <v>241</v>
      </c>
      <c r="D5" s="2">
        <v>1</v>
      </c>
      <c r="E5" t="str">
        <f>E4</f>
        <v>ISR</v>
      </c>
      <c r="F5">
        <f>F4</f>
        <v>0</v>
      </c>
      <c r="G5" t="str">
        <f>G4</f>
        <v>LVPS</v>
      </c>
      <c r="H5" s="18" t="str">
        <f>CONCATENATE(I5,J5,L5)</f>
        <v>000</v>
      </c>
      <c r="I5">
        <f t="shared" si="0"/>
        <v>0</v>
      </c>
      <c r="J5">
        <f t="shared" si="0"/>
        <v>0</v>
      </c>
      <c r="K5" t="s">
        <v>35</v>
      </c>
      <c r="L5">
        <v>0</v>
      </c>
      <c r="N5" s="1" t="s">
        <v>243</v>
      </c>
      <c r="O5" s="2" t="str">
        <f>CONCATENATE(TEXT(AD5,"0000"),TEXT(D5,"00000"))</f>
        <v>729600001</v>
      </c>
      <c r="P5" t="s">
        <v>243</v>
      </c>
      <c r="Q5" t="str">
        <f>IF(E5="detector",CONCATENATE(I5,J5,TEXT(L5,"00"),K5),E5)</f>
        <v>ISR</v>
      </c>
      <c r="R5" s="12" t="s">
        <v>207</v>
      </c>
      <c r="S5" t="s">
        <v>244</v>
      </c>
      <c r="T5" s="2" t="str">
        <f>CONCATENATE(TEXT(C5,"0000"),TEXT(D5,"0000"))</f>
        <v>MARC0001</v>
      </c>
      <c r="U5" t="str">
        <f>O5</f>
        <v>729600001</v>
      </c>
      <c r="W5" t="s">
        <v>243</v>
      </c>
      <c r="AD5">
        <v>7296</v>
      </c>
    </row>
    <row r="6" spans="1:30" ht="12.75">
      <c r="A6" s="2">
        <v>4</v>
      </c>
      <c r="B6" s="60">
        <f>B5</f>
        <v>0</v>
      </c>
      <c r="C6" s="4" t="s">
        <v>245</v>
      </c>
      <c r="D6" s="2">
        <v>1</v>
      </c>
      <c r="E6" t="str">
        <f>E5</f>
        <v>ISR</v>
      </c>
      <c r="F6">
        <f>F5</f>
        <v>0</v>
      </c>
      <c r="G6" t="str">
        <f>G5</f>
        <v>LVPS</v>
      </c>
      <c r="H6" s="18" t="str">
        <f>CONCATENATE(I6,J6,L6)</f>
        <v>004</v>
      </c>
      <c r="I6">
        <f t="shared" si="0"/>
        <v>0</v>
      </c>
      <c r="J6">
        <f t="shared" si="0"/>
        <v>0</v>
      </c>
      <c r="K6" t="s">
        <v>35</v>
      </c>
      <c r="L6">
        <v>4</v>
      </c>
      <c r="N6" s="1" t="s">
        <v>60</v>
      </c>
      <c r="O6" s="2" t="str">
        <f>CONCATENATE(TEXT(AD6,"0000"),TEXT(D6,"00000"))</f>
        <v>729200001</v>
      </c>
      <c r="P6" t="s">
        <v>246</v>
      </c>
      <c r="Q6" t="str">
        <f>IF(E6="detector",CONCATENATE(I6,J6,TEXT(L6,"00"),K6),E6)</f>
        <v>ISR</v>
      </c>
      <c r="R6" s="12" t="s">
        <v>207</v>
      </c>
      <c r="S6" t="s">
        <v>244</v>
      </c>
      <c r="T6" s="2" t="str">
        <f>CONCATENATE(TEXT(C6,"0000"),TEXT(D6,"0000"))</f>
        <v>MARS0001</v>
      </c>
      <c r="U6" t="str">
        <f>O6</f>
        <v>729200001</v>
      </c>
      <c r="W6" t="s">
        <v>246</v>
      </c>
      <c r="AD6">
        <v>7292</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sheetData>
  <hyperlinks>
    <hyperlink ref="R5" r:id="rId1" display="fborcher@cern.ch"/>
    <hyperlink ref="R6" r:id="rId2" display="fborcher@cern.ch"/>
    <hyperlink ref="R3" r:id="rId3" display="fborcher@cern.ch"/>
    <hyperlink ref="R4" r:id="rId4" display="fborcher@cern.ch"/>
  </hyperlinks>
  <printOptions/>
  <pageMargins left="0.75" right="0.75" top="1" bottom="1" header="0.5" footer="0.5"/>
  <pageSetup fitToHeight="99" horizontalDpi="600" verticalDpi="600" orientation="portrait" paperSize="9" r:id="rId7"/>
  <headerFooter alignWithMargins="0">
    <oddHeader>&amp;L&amp;F&amp;C&amp;A&amp;RPrinted at &amp;T on &amp;D</oddHeader>
    <oddFooter>&amp;L&amp;Z&amp;CPage &amp;P of &amp;N&amp;RFred Borcherding</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Ippolito</dc:creator>
  <cp:keywords/>
  <dc:description/>
  <cp:lastModifiedBy>Fred Borcherding</cp:lastModifiedBy>
  <cp:lastPrinted>2008-03-17T09:24:14Z</cp:lastPrinted>
  <dcterms:created xsi:type="dcterms:W3CDTF">2005-03-03T13:22:15Z</dcterms:created>
  <dcterms:modified xsi:type="dcterms:W3CDTF">2009-07-13T11:51:14Z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